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4330" windowHeight="10965" tabRatio="921" activeTab="2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2" r:id="rId14"/>
    <sheet name="10. Розн рынок" sheetId="53" r:id="rId15"/>
    <sheet name="11.1Тариф на э.э" sheetId="54" r:id="rId16"/>
    <sheet name="11.2 Тариф на э.э ДГК" sheetId="55" r:id="rId17"/>
    <sheet name="11.3 Тариф на тепло" sheetId="56" r:id="rId18"/>
    <sheet name="12.1 RAB" sheetId="57" r:id="rId19"/>
    <sheet name="12.2 Тарифы сетей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_xlnm.Print_Titles" localSheetId="16">'11.2 Тариф на э.э ДГК'!$A:$J</definedName>
    <definedName name="_xlnm.Print_Area" localSheetId="1">'1.1.Отпуск э.э с шин'!$A$1:$DS$65</definedName>
    <definedName name="_xlnm.Print_Area" localSheetId="0">'1.Выработка э.э'!$A$1:$DS$65</definedName>
    <definedName name="_xlnm.Print_Area" localSheetId="14">'10. Розн рынок'!$A$1:$CE$32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сеть'!$A$1:$DG$20</definedName>
    <definedName name="_xlnm.Print_Area" localSheetId="21">'14.Потери э.э. в сети'!$A$1:$CK$20</definedName>
    <definedName name="_xlnm.Print_Area" localSheetId="22">'15.Отпуск т.э. в сеть'!$A$1:$CE$18</definedName>
    <definedName name="_xlnm.Print_Area" localSheetId="23">'16.Потери т.э. в сети'!$A$1:$CC$18</definedName>
    <definedName name="_xlnm.Print_Area" localSheetId="2">'2.Отпуск т.э.'!$A$1:$DO$69</definedName>
    <definedName name="_xlnm.Print_Area" localSheetId="4">'3.2.КИУМ теплов мощн'!$A$1:$CU$71</definedName>
    <definedName name="_xlnm.Print_Area" localSheetId="5">'4.1.Устан эл мощн'!$A$1:$CE$67</definedName>
    <definedName name="_xlnm.Print_Area" localSheetId="6">'4.2.Устан тепл мощн'!$A$1:$CE$75</definedName>
    <definedName name="_xlnm.Print_Area" localSheetId="7">'5. Распол эл мощн'!$A$1:$CE$64</definedName>
    <definedName name="_xlnm.Print_Area" localSheetId="9">'6.1.1.Расход топл Э, т.у.т.'!$A$1:$DL$84</definedName>
    <definedName name="_xlnm.Print_Area" localSheetId="10">'6.1.2.Расход топл Т, т.у.т.'!$A$2:$DL$84</definedName>
    <definedName name="_xlnm.Print_Area" localSheetId="8">'6.1.Расход топл, т.у.т.'!$A$1:$DL$84</definedName>
    <definedName name="_xlnm.Print_Area" localSheetId="11">'7.УРУТ э.э.'!$A$1:$DQ$65</definedName>
    <definedName name="_xlnm.Print_Area" localSheetId="12">'8.УРУТ т.э.'!$A$1:$DQ$64</definedName>
    <definedName name="_xlnm.Print_Area" localSheetId="13">'9.ОРЭМ'!$A$3:$AP$36</definedName>
  </definedNames>
  <calcPr calcId="145621" calcOnSave="0"/>
</workbook>
</file>

<file path=xl/calcChain.xml><?xml version="1.0" encoding="utf-8"?>
<calcChain xmlns="http://schemas.openxmlformats.org/spreadsheetml/2006/main">
  <c r="E10" i="58" l="1"/>
  <c r="C10" i="58"/>
  <c r="B10" i="58"/>
  <c r="E9" i="58"/>
  <c r="C9" i="58"/>
  <c r="B9" i="58"/>
  <c r="E8" i="58"/>
  <c r="C8" i="58"/>
  <c r="B8" i="58"/>
  <c r="E7" i="58"/>
  <c r="C7" i="58"/>
  <c r="B7" i="58"/>
  <c r="N20" i="56"/>
  <c r="N19" i="56"/>
  <c r="N18" i="56"/>
  <c r="N17" i="56"/>
  <c r="N16" i="56"/>
  <c r="N15" i="56"/>
  <c r="N14" i="56"/>
  <c r="N13" i="56"/>
  <c r="M10" i="56"/>
  <c r="N10" i="56" s="1"/>
  <c r="L10" i="56"/>
  <c r="K10" i="56"/>
  <c r="N9" i="56"/>
  <c r="N8" i="56"/>
  <c r="N7" i="56"/>
  <c r="N6" i="56"/>
  <c r="N5" i="56"/>
  <c r="AB26" i="55"/>
  <c r="AA26" i="55"/>
  <c r="Z26" i="55"/>
  <c r="Y26" i="55"/>
  <c r="X26" i="55"/>
  <c r="W26" i="55"/>
  <c r="AB25" i="55"/>
  <c r="AA25" i="55"/>
  <c r="Z25" i="55"/>
  <c r="Y25" i="55"/>
  <c r="X25" i="55"/>
  <c r="W25" i="55"/>
  <c r="AB24" i="55"/>
  <c r="AA24" i="55"/>
  <c r="Z24" i="55"/>
  <c r="Y24" i="55"/>
  <c r="X24" i="55"/>
  <c r="W24" i="55"/>
  <c r="AB23" i="55"/>
  <c r="AA23" i="55"/>
  <c r="Z23" i="55"/>
  <c r="Y23" i="55"/>
  <c r="X23" i="55"/>
  <c r="W23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B19" i="55"/>
  <c r="AA19" i="55"/>
  <c r="Z19" i="55"/>
  <c r="Y19" i="55"/>
  <c r="X19" i="55"/>
  <c r="W19" i="55"/>
  <c r="AB18" i="55"/>
  <c r="AA18" i="55"/>
  <c r="Z18" i="55"/>
  <c r="Y18" i="55"/>
  <c r="X18" i="55"/>
  <c r="W18" i="55"/>
  <c r="AB17" i="55"/>
  <c r="AA17" i="55"/>
  <c r="Z17" i="55"/>
  <c r="Y17" i="55"/>
  <c r="X17" i="55"/>
  <c r="W17" i="55"/>
  <c r="AB16" i="55"/>
  <c r="AA16" i="55"/>
  <c r="Z16" i="55"/>
  <c r="Y16" i="55"/>
  <c r="X16" i="55"/>
  <c r="W16" i="55"/>
  <c r="AB15" i="55"/>
  <c r="AA15" i="55"/>
  <c r="Z15" i="55"/>
  <c r="Y15" i="55"/>
  <c r="X15" i="55"/>
  <c r="W15" i="55"/>
  <c r="AB14" i="55"/>
  <c r="AA14" i="55"/>
  <c r="Z14" i="55"/>
  <c r="Y14" i="55"/>
  <c r="X14" i="55"/>
  <c r="W14" i="55"/>
  <c r="AB13" i="55"/>
  <c r="AA13" i="55"/>
  <c r="Z13" i="55"/>
  <c r="Y13" i="55"/>
  <c r="X13" i="55"/>
  <c r="W13" i="55"/>
  <c r="AB12" i="55"/>
  <c r="AA12" i="55"/>
  <c r="Z12" i="55"/>
  <c r="Y12" i="55"/>
  <c r="X12" i="55"/>
  <c r="W12" i="55"/>
  <c r="AB11" i="55"/>
  <c r="AA11" i="55"/>
  <c r="Z11" i="55"/>
  <c r="Y11" i="55"/>
  <c r="X11" i="55"/>
  <c r="W11" i="55"/>
  <c r="AB10" i="55"/>
  <c r="AA10" i="55"/>
  <c r="Z10" i="55"/>
  <c r="Y10" i="55"/>
  <c r="X10" i="55"/>
  <c r="W10" i="55"/>
  <c r="AB9" i="55"/>
  <c r="AA9" i="55"/>
  <c r="Z9" i="55"/>
  <c r="Y9" i="55"/>
  <c r="X9" i="55"/>
  <c r="W9" i="55"/>
  <c r="AB8" i="55"/>
  <c r="AA8" i="55"/>
  <c r="Z8" i="55"/>
  <c r="Y8" i="55"/>
  <c r="X8" i="55"/>
  <c r="W8" i="55"/>
  <c r="AB7" i="55"/>
  <c r="AA7" i="55"/>
  <c r="Z7" i="55"/>
  <c r="Y7" i="55"/>
  <c r="X7" i="55"/>
  <c r="W7" i="55"/>
  <c r="AB6" i="55"/>
  <c r="AA6" i="55"/>
  <c r="Z6" i="55"/>
  <c r="Y6" i="55"/>
  <c r="X6" i="55"/>
  <c r="W6" i="55"/>
  <c r="AC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DT27" i="53"/>
  <c r="DS27" i="53"/>
  <c r="DU27" i="53" s="1"/>
  <c r="DL27" i="53"/>
  <c r="DF27" i="53"/>
  <c r="DE27" i="53"/>
  <c r="CY27" i="53"/>
  <c r="CR27" i="53"/>
  <c r="CP27" i="53"/>
  <c r="CI27" i="53"/>
  <c r="CB27" i="53"/>
  <c r="BV27" i="53"/>
  <c r="BO27" i="53"/>
  <c r="CQ27" i="53" s="1"/>
  <c r="BN27" i="53"/>
  <c r="BM27" i="53"/>
  <c r="BF27" i="53"/>
  <c r="AZ27" i="53"/>
  <c r="AY27" i="53"/>
  <c r="AU27" i="53"/>
  <c r="AN27" i="53"/>
  <c r="AG27" i="53"/>
  <c r="AB27" i="53"/>
  <c r="X27" i="53"/>
  <c r="S27" i="53"/>
  <c r="N27" i="53"/>
  <c r="T27" i="53" s="1"/>
  <c r="I27" i="53"/>
  <c r="E27" i="53"/>
  <c r="DV26" i="53"/>
  <c r="DU26" i="53"/>
  <c r="DS26" i="53"/>
  <c r="DL26" i="53"/>
  <c r="DE26" i="53"/>
  <c r="DA26" i="53"/>
  <c r="CZ26" i="53"/>
  <c r="CY26" i="53"/>
  <c r="DM26" i="53" s="1"/>
  <c r="DN26" i="53" s="1"/>
  <c r="CS26" i="53"/>
  <c r="CP26" i="53"/>
  <c r="CL26" i="53"/>
  <c r="CI26" i="53"/>
  <c r="CB26" i="53"/>
  <c r="BX26" i="53"/>
  <c r="BV26" i="53"/>
  <c r="CJ26" i="53" s="1"/>
  <c r="CK26" i="53" s="1"/>
  <c r="BN26" i="53"/>
  <c r="BM26" i="53"/>
  <c r="BO26" i="53" s="1"/>
  <c r="BF26" i="53"/>
  <c r="AY26" i="53"/>
  <c r="AU26" i="53"/>
  <c r="AO26" i="53"/>
  <c r="AN26" i="53"/>
  <c r="AH26" i="53"/>
  <c r="AG26" i="53"/>
  <c r="AB26" i="53"/>
  <c r="X26" i="53"/>
  <c r="AC26" i="53" s="1"/>
  <c r="S26" i="53"/>
  <c r="N26" i="53"/>
  <c r="T26" i="53" s="1"/>
  <c r="J26" i="53"/>
  <c r="I26" i="53"/>
  <c r="E26" i="53"/>
  <c r="DT25" i="53"/>
  <c r="DS25" i="53"/>
  <c r="DU25" i="53" s="1"/>
  <c r="DL25" i="53"/>
  <c r="DF25" i="53"/>
  <c r="DE25" i="53"/>
  <c r="CY25" i="53"/>
  <c r="CR25" i="53"/>
  <c r="CQ25" i="53"/>
  <c r="CP25" i="53"/>
  <c r="CJ25" i="53"/>
  <c r="CI25" i="53"/>
  <c r="CD25" i="53"/>
  <c r="CC25" i="53"/>
  <c r="CB25" i="53"/>
  <c r="CS25" i="53" s="1"/>
  <c r="BW25" i="53"/>
  <c r="BO25" i="53"/>
  <c r="BN25" i="53"/>
  <c r="BM25" i="53"/>
  <c r="BF25" i="53"/>
  <c r="AZ25" i="53"/>
  <c r="AY25" i="53"/>
  <c r="AU25" i="53"/>
  <c r="BX25" i="53" s="1"/>
  <c r="AN25" i="53"/>
  <c r="AG25" i="53"/>
  <c r="AB25" i="53"/>
  <c r="X25" i="53"/>
  <c r="AC25" i="53" s="1"/>
  <c r="S25" i="53"/>
  <c r="O25" i="53"/>
  <c r="N25" i="53"/>
  <c r="T25" i="53" s="1"/>
  <c r="I25" i="53"/>
  <c r="E25" i="53"/>
  <c r="J25" i="53" s="1"/>
  <c r="DU24" i="53"/>
  <c r="DT24" i="53"/>
  <c r="DS24" i="53"/>
  <c r="DN24" i="53"/>
  <c r="DM24" i="53"/>
  <c r="DO24" i="53" s="1"/>
  <c r="DL24" i="53"/>
  <c r="DF24" i="53"/>
  <c r="DE24" i="53"/>
  <c r="CZ24" i="53"/>
  <c r="CY24" i="53"/>
  <c r="CS24" i="53"/>
  <c r="CR24" i="53"/>
  <c r="CP24" i="53"/>
  <c r="CK24" i="53"/>
  <c r="CI24" i="53"/>
  <c r="CB24" i="53"/>
  <c r="BX24" i="53"/>
  <c r="BW24" i="53"/>
  <c r="BV24" i="53"/>
  <c r="CJ24" i="53" s="1"/>
  <c r="CL24" i="53" s="1"/>
  <c r="BO24" i="53"/>
  <c r="CQ24" i="53" s="1"/>
  <c r="BM24" i="53"/>
  <c r="BH24" i="53"/>
  <c r="BF24" i="53"/>
  <c r="AZ24" i="53"/>
  <c r="AY24" i="53"/>
  <c r="AU24" i="53"/>
  <c r="AN24" i="53"/>
  <c r="BN24" i="53" s="1"/>
  <c r="AG24" i="53"/>
  <c r="AC24" i="53"/>
  <c r="BA24" i="53" s="1"/>
  <c r="AB24" i="53"/>
  <c r="AH24" i="53" s="1"/>
  <c r="BI24" i="53" s="1"/>
  <c r="X24" i="53"/>
  <c r="AO24" i="53" s="1"/>
  <c r="S24" i="53"/>
  <c r="N24" i="53"/>
  <c r="I24" i="53"/>
  <c r="O24" i="53" s="1"/>
  <c r="AI24" i="53" s="1"/>
  <c r="E24" i="53"/>
  <c r="DU23" i="53"/>
  <c r="DT23" i="53"/>
  <c r="DS23" i="53"/>
  <c r="DL23" i="53"/>
  <c r="DE23" i="53"/>
  <c r="CY23" i="53"/>
  <c r="CR23" i="53"/>
  <c r="CQ23" i="53"/>
  <c r="CP23" i="53"/>
  <c r="CI23" i="53"/>
  <c r="CC23" i="53"/>
  <c r="CB23" i="53"/>
  <c r="BW23" i="53"/>
  <c r="BV23" i="53"/>
  <c r="BP23" i="53"/>
  <c r="BO23" i="53"/>
  <c r="BN23" i="53"/>
  <c r="BM23" i="53"/>
  <c r="BF23" i="53"/>
  <c r="AZ23" i="53"/>
  <c r="AY23" i="53"/>
  <c r="AU23" i="53"/>
  <c r="AN23" i="53"/>
  <c r="AG23" i="53"/>
  <c r="AB23" i="53"/>
  <c r="X23" i="53"/>
  <c r="S23" i="53"/>
  <c r="N23" i="53"/>
  <c r="T23" i="53" s="1"/>
  <c r="I23" i="53"/>
  <c r="O23" i="53" s="1"/>
  <c r="E23" i="53"/>
  <c r="J23" i="53" s="1"/>
  <c r="DV22" i="53"/>
  <c r="DU22" i="53"/>
  <c r="DS22" i="53"/>
  <c r="DL22" i="53"/>
  <c r="DE22" i="53"/>
  <c r="DA22" i="53"/>
  <c r="CZ22" i="53"/>
  <c r="CY22" i="53"/>
  <c r="DM22" i="53" s="1"/>
  <c r="CS22" i="53"/>
  <c r="CP22" i="53"/>
  <c r="CI22" i="53"/>
  <c r="CB22" i="53"/>
  <c r="BX22" i="53"/>
  <c r="BV22" i="53"/>
  <c r="BF22" i="53"/>
  <c r="AY22" i="53"/>
  <c r="AU22" i="53"/>
  <c r="AN22" i="53"/>
  <c r="BO22" i="53" s="1"/>
  <c r="AG22" i="53"/>
  <c r="AC22" i="53"/>
  <c r="AB22" i="53"/>
  <c r="X22" i="53"/>
  <c r="T22" i="53"/>
  <c r="S22" i="53"/>
  <c r="N22" i="53"/>
  <c r="I22" i="53"/>
  <c r="E22" i="53"/>
  <c r="DS21" i="53"/>
  <c r="DH21" i="53"/>
  <c r="DE21" i="53"/>
  <c r="DA21" i="53"/>
  <c r="CZ21" i="53"/>
  <c r="CY21" i="53"/>
  <c r="DF21" i="53" s="1"/>
  <c r="DG21" i="53" s="1"/>
  <c r="CP21" i="53"/>
  <c r="CB21" i="53"/>
  <c r="BX21" i="53"/>
  <c r="BW21" i="53"/>
  <c r="BV21" i="53"/>
  <c r="CC21" i="53" s="1"/>
  <c r="BO21" i="53"/>
  <c r="BN21" i="53"/>
  <c r="BM21" i="53"/>
  <c r="BF21" i="53"/>
  <c r="AZ21" i="53"/>
  <c r="AY21" i="53"/>
  <c r="AU21" i="53"/>
  <c r="AN21" i="53"/>
  <c r="AG21" i="53"/>
  <c r="AB21" i="53"/>
  <c r="X21" i="53"/>
  <c r="S21" i="53"/>
  <c r="N21" i="53"/>
  <c r="I21" i="53"/>
  <c r="E21" i="53"/>
  <c r="J21" i="53" s="1"/>
  <c r="DV20" i="53"/>
  <c r="DU20" i="53"/>
  <c r="DS20" i="53"/>
  <c r="DL20" i="53"/>
  <c r="DE20" i="53"/>
  <c r="DA20" i="53"/>
  <c r="CZ20" i="53"/>
  <c r="CY20" i="53"/>
  <c r="DM20" i="53" s="1"/>
  <c r="CS20" i="53"/>
  <c r="CP20" i="53"/>
  <c r="CI20" i="53"/>
  <c r="CB20" i="53"/>
  <c r="BX20" i="53"/>
  <c r="BV20" i="53"/>
  <c r="BN20" i="53"/>
  <c r="BM20" i="53"/>
  <c r="BF20" i="53"/>
  <c r="AY20" i="53"/>
  <c r="AU20" i="53"/>
  <c r="AO20" i="53"/>
  <c r="AN20" i="53"/>
  <c r="AG20" i="53"/>
  <c r="AC20" i="53"/>
  <c r="AB20" i="53"/>
  <c r="X20" i="53"/>
  <c r="AH20" i="53" s="1"/>
  <c r="S20" i="53"/>
  <c r="N20" i="53"/>
  <c r="I20" i="53"/>
  <c r="E20" i="53"/>
  <c r="DV19" i="53"/>
  <c r="DS19" i="53"/>
  <c r="DM19" i="53"/>
  <c r="DL19" i="53"/>
  <c r="DF19" i="53"/>
  <c r="DE19" i="53"/>
  <c r="DA19" i="53"/>
  <c r="CY19" i="53"/>
  <c r="CZ19" i="53" s="1"/>
  <c r="CP19" i="53"/>
  <c r="CQ19" i="53" s="1"/>
  <c r="CI19" i="53"/>
  <c r="CB19" i="53"/>
  <c r="BW19" i="53"/>
  <c r="BV19" i="53"/>
  <c r="BP19" i="53"/>
  <c r="BQ19" i="53" s="1"/>
  <c r="BO19" i="53"/>
  <c r="BN19" i="53"/>
  <c r="BM19" i="53"/>
  <c r="BF19" i="53"/>
  <c r="AY19" i="53"/>
  <c r="AZ19" i="53" s="1"/>
  <c r="AU19" i="53"/>
  <c r="AO19" i="53"/>
  <c r="AN19" i="53"/>
  <c r="AG19" i="53"/>
  <c r="AC19" i="53"/>
  <c r="AB19" i="53"/>
  <c r="X19" i="53"/>
  <c r="AH19" i="53" s="1"/>
  <c r="S19" i="53"/>
  <c r="N19" i="53"/>
  <c r="I19" i="53"/>
  <c r="O19" i="53" s="1"/>
  <c r="E19" i="53"/>
  <c r="DK18" i="53"/>
  <c r="DC18" i="53"/>
  <c r="AM18" i="53"/>
  <c r="W18" i="53"/>
  <c r="AX14" i="53"/>
  <c r="DU13" i="53"/>
  <c r="DT13" i="53"/>
  <c r="DS13" i="53"/>
  <c r="DL13" i="53"/>
  <c r="DF13" i="53"/>
  <c r="DE13" i="53"/>
  <c r="CY13" i="53"/>
  <c r="CR13" i="53"/>
  <c r="CP13" i="53"/>
  <c r="CQ13" i="53" s="1"/>
  <c r="CI13" i="53"/>
  <c r="CB13" i="53"/>
  <c r="BX13" i="53"/>
  <c r="BW13" i="53"/>
  <c r="BV13" i="53"/>
  <c r="CC13" i="53" s="1"/>
  <c r="BM13" i="53"/>
  <c r="BO13" i="53" s="1"/>
  <c r="BF13" i="53"/>
  <c r="AZ13" i="53"/>
  <c r="AY13" i="53"/>
  <c r="AU13" i="53"/>
  <c r="AN13" i="53"/>
  <c r="AG13" i="53"/>
  <c r="AB13" i="53"/>
  <c r="AC13" i="53" s="1"/>
  <c r="X13" i="53"/>
  <c r="S13" i="53"/>
  <c r="N13" i="53"/>
  <c r="I13" i="53"/>
  <c r="E13" i="53"/>
  <c r="J13" i="53" s="1"/>
  <c r="O13" i="53" s="1"/>
  <c r="DU12" i="53"/>
  <c r="DS12" i="53"/>
  <c r="DL12" i="53"/>
  <c r="DM12" i="53" s="1"/>
  <c r="DE12" i="53"/>
  <c r="DA12" i="53"/>
  <c r="CZ12" i="53"/>
  <c r="CY12" i="53"/>
  <c r="DF12" i="53" s="1"/>
  <c r="CP12" i="53"/>
  <c r="CI12" i="53"/>
  <c r="CB12" i="53"/>
  <c r="BX12" i="53"/>
  <c r="BV12" i="53"/>
  <c r="BW12" i="53" s="1"/>
  <c r="BM12" i="53"/>
  <c r="BF12" i="53"/>
  <c r="AY12" i="53"/>
  <c r="AU12" i="53"/>
  <c r="AZ12" i="53" s="1"/>
  <c r="BB12" i="53" s="1"/>
  <c r="AN12" i="53"/>
  <c r="AG12" i="53"/>
  <c r="AH12" i="53" s="1"/>
  <c r="AC12" i="53"/>
  <c r="AB12" i="53"/>
  <c r="X12" i="53"/>
  <c r="S12" i="53"/>
  <c r="T12" i="53" s="1"/>
  <c r="N12" i="53"/>
  <c r="I12" i="53"/>
  <c r="J12" i="53" s="1"/>
  <c r="O12" i="53" s="1"/>
  <c r="E12" i="53"/>
  <c r="DS11" i="53"/>
  <c r="DL11" i="53"/>
  <c r="DE11" i="53"/>
  <c r="DA11" i="53"/>
  <c r="CY11" i="53"/>
  <c r="DF11" i="53" s="1"/>
  <c r="CP11" i="53"/>
  <c r="CI11" i="53"/>
  <c r="CB11" i="53"/>
  <c r="BV11" i="53"/>
  <c r="CZ11" i="53" s="1"/>
  <c r="BM11" i="53"/>
  <c r="BF11" i="53"/>
  <c r="BG11" i="53" s="1"/>
  <c r="BP11" i="53" s="1"/>
  <c r="AY11" i="53"/>
  <c r="AU11" i="53"/>
  <c r="AZ11" i="53" s="1"/>
  <c r="AN11" i="53"/>
  <c r="BO11" i="53" s="1"/>
  <c r="AG11" i="53"/>
  <c r="AH11" i="53" s="1"/>
  <c r="AB11" i="53"/>
  <c r="X11" i="53"/>
  <c r="AC11" i="53" s="1"/>
  <c r="S11" i="53"/>
  <c r="N11" i="53"/>
  <c r="J11" i="53"/>
  <c r="I11" i="53"/>
  <c r="E11" i="53"/>
  <c r="DS10" i="53"/>
  <c r="DL10" i="53"/>
  <c r="DE10" i="53"/>
  <c r="CY10" i="53"/>
  <c r="CR10" i="53"/>
  <c r="CP10" i="53"/>
  <c r="CI10" i="53"/>
  <c r="CB10" i="53"/>
  <c r="BV10" i="53"/>
  <c r="BO10" i="53"/>
  <c r="CQ10" i="53" s="1"/>
  <c r="BM10" i="53"/>
  <c r="BF10" i="53"/>
  <c r="AY10" i="53"/>
  <c r="AZ10" i="53" s="1"/>
  <c r="AU10" i="53"/>
  <c r="AN10" i="53"/>
  <c r="BN10" i="53" s="1"/>
  <c r="AH10" i="53"/>
  <c r="AG10" i="53"/>
  <c r="AB10" i="53"/>
  <c r="X10" i="53"/>
  <c r="AC10" i="53" s="1"/>
  <c r="S10" i="53"/>
  <c r="N10" i="53"/>
  <c r="O10" i="53" s="1"/>
  <c r="T10" i="53" s="1"/>
  <c r="I10" i="53"/>
  <c r="E10" i="53"/>
  <c r="J10" i="53" s="1"/>
  <c r="DU9" i="53"/>
  <c r="DS9" i="53"/>
  <c r="DM9" i="53"/>
  <c r="DL9" i="53"/>
  <c r="DF9" i="53"/>
  <c r="DH9" i="53" s="1"/>
  <c r="DE9" i="53"/>
  <c r="CZ9" i="53"/>
  <c r="CY9" i="53"/>
  <c r="DA9" i="53" s="1"/>
  <c r="CS9" i="53"/>
  <c r="CR9" i="53"/>
  <c r="DT9" i="53" s="1"/>
  <c r="CP9" i="53"/>
  <c r="CI9" i="53"/>
  <c r="CB9" i="53"/>
  <c r="BX9" i="53"/>
  <c r="BW9" i="53"/>
  <c r="BV9" i="53"/>
  <c r="CC9" i="53" s="1"/>
  <c r="CJ9" i="53" s="1"/>
  <c r="CL9" i="53" s="1"/>
  <c r="BM9" i="53"/>
  <c r="BF9" i="53"/>
  <c r="AZ9" i="53"/>
  <c r="BG9" i="53" s="1"/>
  <c r="AY9" i="53"/>
  <c r="AU9" i="53"/>
  <c r="AN9" i="53"/>
  <c r="AG9" i="53"/>
  <c r="AB9" i="53"/>
  <c r="AH9" i="53" s="1"/>
  <c r="AO9" i="53" s="1"/>
  <c r="X9" i="53"/>
  <c r="S9" i="53"/>
  <c r="N9" i="53"/>
  <c r="I9" i="53"/>
  <c r="E9" i="53"/>
  <c r="DS8" i="53"/>
  <c r="DL8" i="53"/>
  <c r="DE8" i="53"/>
  <c r="DA8" i="53"/>
  <c r="CZ8" i="53"/>
  <c r="CY8" i="53"/>
  <c r="DF8" i="53" s="1"/>
  <c r="DM8" i="53" s="1"/>
  <c r="CP8" i="53"/>
  <c r="DU8" i="53" s="1"/>
  <c r="CI8" i="53"/>
  <c r="CB8" i="53"/>
  <c r="CB4" i="53" s="1"/>
  <c r="BV8" i="53"/>
  <c r="BM8" i="53"/>
  <c r="BF8" i="53"/>
  <c r="AY8" i="53"/>
  <c r="AU8" i="53"/>
  <c r="AN8" i="53"/>
  <c r="BN8" i="53" s="1"/>
  <c r="AG8" i="53"/>
  <c r="AH8" i="53" s="1"/>
  <c r="AC8" i="53"/>
  <c r="AB8" i="53"/>
  <c r="X8" i="53"/>
  <c r="S8" i="53"/>
  <c r="N8" i="53"/>
  <c r="I8" i="53"/>
  <c r="J8" i="53" s="1"/>
  <c r="O8" i="53" s="1"/>
  <c r="E8" i="53"/>
  <c r="DS7" i="53"/>
  <c r="DL7" i="53"/>
  <c r="DE7" i="53"/>
  <c r="DE4" i="53" s="1"/>
  <c r="DE18" i="53" s="1"/>
  <c r="DA7" i="53"/>
  <c r="CY7" i="53"/>
  <c r="CP7" i="53"/>
  <c r="CR7" i="53" s="1"/>
  <c r="CI7" i="53"/>
  <c r="CJ7" i="53" s="1"/>
  <c r="CC7" i="53"/>
  <c r="CB7" i="53"/>
  <c r="BV7" i="53"/>
  <c r="BM7" i="53"/>
  <c r="BF7" i="53"/>
  <c r="AY7" i="53"/>
  <c r="AU7" i="53"/>
  <c r="AN7" i="53"/>
  <c r="BN7" i="53" s="1"/>
  <c r="AG7" i="53"/>
  <c r="AB7" i="53"/>
  <c r="X7" i="53"/>
  <c r="AC7" i="53" s="1"/>
  <c r="S7" i="53"/>
  <c r="N7" i="53"/>
  <c r="J7" i="53"/>
  <c r="I7" i="53"/>
  <c r="E7" i="53"/>
  <c r="DS6" i="53"/>
  <c r="DL6" i="53"/>
  <c r="DL4" i="53" s="1"/>
  <c r="DE6" i="53"/>
  <c r="CY6" i="53"/>
  <c r="CR6" i="53"/>
  <c r="DT6" i="53" s="1"/>
  <c r="CP6" i="53"/>
  <c r="CI6" i="53"/>
  <c r="CC6" i="53"/>
  <c r="CE6" i="53" s="1"/>
  <c r="CB6" i="53"/>
  <c r="BV6" i="53"/>
  <c r="BX6" i="53" s="1"/>
  <c r="BO6" i="53"/>
  <c r="CQ6" i="53" s="1"/>
  <c r="BM6" i="53"/>
  <c r="BF6" i="53"/>
  <c r="BF4" i="53" s="1"/>
  <c r="AZ6" i="53"/>
  <c r="AY6" i="53"/>
  <c r="AU6" i="53"/>
  <c r="AN6" i="53"/>
  <c r="BN6" i="53" s="1"/>
  <c r="AH6" i="53"/>
  <c r="AG6" i="53"/>
  <c r="AB6" i="53"/>
  <c r="X6" i="53"/>
  <c r="AC6" i="53" s="1"/>
  <c r="S6" i="53"/>
  <c r="N6" i="53"/>
  <c r="I6" i="53"/>
  <c r="E6" i="53"/>
  <c r="J6" i="53" s="1"/>
  <c r="O6" i="53" s="1"/>
  <c r="T6" i="53" s="1"/>
  <c r="DU5" i="53"/>
  <c r="DS5" i="53"/>
  <c r="DL5" i="53"/>
  <c r="DE5" i="53"/>
  <c r="CY5" i="53"/>
  <c r="CP5" i="53"/>
  <c r="CI5" i="53"/>
  <c r="CB5" i="53"/>
  <c r="BX5" i="53"/>
  <c r="BW5" i="53"/>
  <c r="BV5" i="53"/>
  <c r="CC5" i="53" s="1"/>
  <c r="BM5" i="53"/>
  <c r="BG5" i="53"/>
  <c r="BP5" i="53" s="1"/>
  <c r="BF5" i="53"/>
  <c r="AZ5" i="53"/>
  <c r="AY5" i="53"/>
  <c r="AU5" i="53"/>
  <c r="AN5" i="53"/>
  <c r="AG5" i="53"/>
  <c r="AC5" i="53"/>
  <c r="AB5" i="53"/>
  <c r="AH5" i="53" s="1"/>
  <c r="AO5" i="53" s="1"/>
  <c r="X5" i="53"/>
  <c r="S5" i="53"/>
  <c r="O5" i="53"/>
  <c r="N5" i="53"/>
  <c r="I5" i="53"/>
  <c r="E5" i="53"/>
  <c r="J5" i="53" s="1"/>
  <c r="DR4" i="53"/>
  <c r="DR18" i="53" s="1"/>
  <c r="DQ4" i="53"/>
  <c r="DQ18" i="53" s="1"/>
  <c r="DP4" i="53"/>
  <c r="DP18" i="53" s="1"/>
  <c r="DK4" i="53"/>
  <c r="DJ4" i="53"/>
  <c r="DJ18" i="53" s="1"/>
  <c r="DI4" i="53"/>
  <c r="DI18" i="53" s="1"/>
  <c r="DD4" i="53"/>
  <c r="DD18" i="53" s="1"/>
  <c r="DC4" i="53"/>
  <c r="DB4" i="53"/>
  <c r="DB18" i="53" s="1"/>
  <c r="CX4" i="53"/>
  <c r="CX18" i="53" s="1"/>
  <c r="CW4" i="53"/>
  <c r="CW18" i="53" s="1"/>
  <c r="CV4" i="53"/>
  <c r="CV18" i="53" s="1"/>
  <c r="CO4" i="53"/>
  <c r="CO18" i="53" s="1"/>
  <c r="CN4" i="53"/>
  <c r="CN18" i="53" s="1"/>
  <c r="CM4" i="53"/>
  <c r="CM18" i="53" s="1"/>
  <c r="CI4" i="53"/>
  <c r="CH4" i="53"/>
  <c r="CH18" i="53" s="1"/>
  <c r="CG4" i="53"/>
  <c r="CG18" i="53" s="1"/>
  <c r="CF4" i="53"/>
  <c r="CF18" i="53" s="1"/>
  <c r="CA4" i="53"/>
  <c r="CA18" i="53" s="1"/>
  <c r="BZ4" i="53"/>
  <c r="BZ18" i="53" s="1"/>
  <c r="BY4" i="53"/>
  <c r="BY18" i="53" s="1"/>
  <c r="BU4" i="53"/>
  <c r="BU18" i="53" s="1"/>
  <c r="BT4" i="53"/>
  <c r="BS4" i="53"/>
  <c r="BS18" i="53" s="1"/>
  <c r="BL4" i="53"/>
  <c r="BL18" i="53" s="1"/>
  <c r="BK4" i="53"/>
  <c r="BJ4" i="53"/>
  <c r="BE4" i="53"/>
  <c r="BE18" i="53" s="1"/>
  <c r="BD4" i="53"/>
  <c r="BC4" i="53"/>
  <c r="AX4" i="53"/>
  <c r="AX18" i="53" s="1"/>
  <c r="AW4" i="53"/>
  <c r="AW18" i="53" s="1"/>
  <c r="AV4" i="53"/>
  <c r="AV18" i="53" s="1"/>
  <c r="AT4" i="53"/>
  <c r="AT18" i="53" s="1"/>
  <c r="AS4" i="53"/>
  <c r="AS18" i="53" s="1"/>
  <c r="AR4" i="53"/>
  <c r="AR18" i="53" s="1"/>
  <c r="AM4" i="53"/>
  <c r="AL4" i="53"/>
  <c r="AL18" i="53" s="1"/>
  <c r="AK4" i="53"/>
  <c r="AK18" i="53" s="1"/>
  <c r="AG4" i="53"/>
  <c r="AG18" i="53" s="1"/>
  <c r="AF4" i="53"/>
  <c r="AF18" i="53" s="1"/>
  <c r="AE4" i="53"/>
  <c r="AE18" i="53" s="1"/>
  <c r="AD4" i="53"/>
  <c r="AD18" i="53" s="1"/>
  <c r="AA4" i="53"/>
  <c r="AA18" i="53" s="1"/>
  <c r="Z4" i="53"/>
  <c r="Z18" i="53" s="1"/>
  <c r="Y4" i="53"/>
  <c r="Y18" i="53" s="1"/>
  <c r="W4" i="53"/>
  <c r="V4" i="53"/>
  <c r="V18" i="53" s="1"/>
  <c r="U4" i="53"/>
  <c r="U18" i="53" s="1"/>
  <c r="R4" i="53"/>
  <c r="R18" i="53" s="1"/>
  <c r="Q4" i="53"/>
  <c r="Q18" i="53" s="1"/>
  <c r="P4" i="53"/>
  <c r="P18" i="53" s="1"/>
  <c r="M4" i="53"/>
  <c r="M18" i="53" s="1"/>
  <c r="L4" i="53"/>
  <c r="L18" i="53" s="1"/>
  <c r="K4" i="53"/>
  <c r="K18" i="53" s="1"/>
  <c r="I4" i="53"/>
  <c r="I18" i="53" s="1"/>
  <c r="H4" i="53"/>
  <c r="H18" i="53" s="1"/>
  <c r="G4" i="53"/>
  <c r="G18" i="53" s="1"/>
  <c r="F4" i="53"/>
  <c r="F18" i="53" s="1"/>
  <c r="E4" i="53"/>
  <c r="E18" i="53" s="1"/>
  <c r="J18" i="53" s="1"/>
  <c r="D4" i="53"/>
  <c r="D18" i="53" s="1"/>
  <c r="C4" i="53"/>
  <c r="C18" i="53" s="1"/>
  <c r="B4" i="53"/>
  <c r="B18" i="53" s="1"/>
  <c r="CP36" i="52"/>
  <c r="CK36" i="52"/>
  <c r="CJ36" i="52"/>
  <c r="CE36" i="52"/>
  <c r="CD36" i="52"/>
  <c r="CP35" i="52"/>
  <c r="CK35" i="52"/>
  <c r="CJ35" i="52"/>
  <c r="CE35" i="52"/>
  <c r="CD35" i="52"/>
  <c r="CP34" i="52"/>
  <c r="CK34" i="52"/>
  <c r="CJ34" i="52"/>
  <c r="CE34" i="52"/>
  <c r="CD34" i="52"/>
  <c r="CO33" i="52"/>
  <c r="CP33" i="52" s="1"/>
  <c r="CI33" i="52"/>
  <c r="CK33" i="52" s="1"/>
  <c r="CE33" i="52"/>
  <c r="CD33" i="52"/>
  <c r="CC33" i="52"/>
  <c r="CP31" i="52"/>
  <c r="CK31" i="52"/>
  <c r="CJ31" i="52"/>
  <c r="CC31" i="52"/>
  <c r="CD31" i="52" s="1"/>
  <c r="CP30" i="52"/>
  <c r="CK30" i="52"/>
  <c r="CJ30" i="52"/>
  <c r="CE30" i="52"/>
  <c r="CD30" i="52"/>
  <c r="CC30" i="52"/>
  <c r="CP29" i="52"/>
  <c r="CK29" i="52"/>
  <c r="CJ29" i="52"/>
  <c r="CC29" i="52"/>
  <c r="CD29" i="52" s="1"/>
  <c r="CP28" i="52"/>
  <c r="CO28" i="52"/>
  <c r="CK28" i="52"/>
  <c r="CJ28" i="52"/>
  <c r="CI28" i="52"/>
  <c r="CC28" i="52"/>
  <c r="CD28" i="52" s="1"/>
  <c r="CP26" i="52"/>
  <c r="CP25" i="52"/>
  <c r="CK25" i="52"/>
  <c r="CJ25" i="52"/>
  <c r="CE25" i="52"/>
  <c r="CD25" i="52"/>
  <c r="CP24" i="52"/>
  <c r="CK24" i="52"/>
  <c r="CJ24" i="52"/>
  <c r="CE24" i="52"/>
  <c r="CD24" i="52"/>
  <c r="CP23" i="52"/>
  <c r="CK23" i="52"/>
  <c r="CJ23" i="52"/>
  <c r="CE23" i="52"/>
  <c r="CD23" i="52"/>
  <c r="CP22" i="52"/>
  <c r="CI22" i="52"/>
  <c r="CJ22" i="52" s="1"/>
  <c r="CC22" i="52"/>
  <c r="CE22" i="52" s="1"/>
  <c r="CP20" i="52"/>
  <c r="CO20" i="52"/>
  <c r="CO19" i="52"/>
  <c r="CP19" i="52" s="1"/>
  <c r="CK19" i="52"/>
  <c r="CJ19" i="52"/>
  <c r="CC19" i="52"/>
  <c r="CE19" i="52" s="1"/>
  <c r="CP18" i="52"/>
  <c r="CO18" i="52"/>
  <c r="CK18" i="52"/>
  <c r="CJ18" i="52"/>
  <c r="CC18" i="52"/>
  <c r="CE18" i="52" s="1"/>
  <c r="CP17" i="52"/>
  <c r="CO17" i="52"/>
  <c r="CK17" i="52"/>
  <c r="CJ17" i="52"/>
  <c r="CE17" i="52"/>
  <c r="CD17" i="52"/>
  <c r="CC17" i="52"/>
  <c r="CO16" i="52"/>
  <c r="CP16" i="52" s="1"/>
  <c r="CI16" i="52"/>
  <c r="CK16" i="52" s="1"/>
  <c r="CE16" i="52"/>
  <c r="CD16" i="52"/>
  <c r="CC16" i="52"/>
  <c r="CP14" i="52"/>
  <c r="CK14" i="52"/>
  <c r="CJ14" i="52"/>
  <c r="CE14" i="52"/>
  <c r="CD14" i="52"/>
  <c r="CP13" i="52"/>
  <c r="CO13" i="52"/>
  <c r="CI13" i="52"/>
  <c r="CK13" i="52" s="1"/>
  <c r="CC13" i="52"/>
  <c r="CE13" i="52" s="1"/>
  <c r="CP11" i="52"/>
  <c r="CK11" i="52"/>
  <c r="CJ11" i="52"/>
  <c r="CE11" i="52"/>
  <c r="CD11" i="52"/>
  <c r="CC11" i="52"/>
  <c r="CO10" i="52"/>
  <c r="CP10" i="52" s="1"/>
  <c r="CK10" i="52"/>
  <c r="CJ10" i="52"/>
  <c r="CI10" i="52"/>
  <c r="CE10" i="52"/>
  <c r="CD10" i="52"/>
  <c r="CC10" i="52"/>
  <c r="CP8" i="52"/>
  <c r="CK8" i="52"/>
  <c r="CJ8" i="52"/>
  <c r="CE8" i="52"/>
  <c r="CD8" i="52"/>
  <c r="CO7" i="52"/>
  <c r="CP7" i="52" s="1"/>
  <c r="CI7" i="52"/>
  <c r="CK7" i="52" s="1"/>
  <c r="CE7" i="52"/>
  <c r="CD7" i="52"/>
  <c r="CC7" i="52"/>
  <c r="CO5" i="52"/>
  <c r="CP5" i="52" s="1"/>
  <c r="CI5" i="52"/>
  <c r="CK5" i="52" s="1"/>
  <c r="CE5" i="52"/>
  <c r="CD5" i="52"/>
  <c r="CC5" i="52"/>
  <c r="CO4" i="52"/>
  <c r="CP4" i="52" s="1"/>
  <c r="CI4" i="52"/>
  <c r="CK4" i="52" s="1"/>
  <c r="CE4" i="52"/>
  <c r="CD4" i="52"/>
  <c r="CC4" i="52"/>
  <c r="CS7" i="53" l="1"/>
  <c r="CK9" i="53"/>
  <c r="BP9" i="53"/>
  <c r="BR5" i="53"/>
  <c r="BQ5" i="53"/>
  <c r="T8" i="53"/>
  <c r="AJ8" i="53"/>
  <c r="AY18" i="53"/>
  <c r="CJ5" i="53"/>
  <c r="DA5" i="53"/>
  <c r="CY4" i="53"/>
  <c r="AJ6" i="53"/>
  <c r="DV9" i="53"/>
  <c r="DO9" i="53"/>
  <c r="AI12" i="53"/>
  <c r="AO12" i="53"/>
  <c r="BO12" i="53"/>
  <c r="BN12" i="53"/>
  <c r="CR12" i="53"/>
  <c r="DT12" i="53" s="1"/>
  <c r="BB13" i="53"/>
  <c r="BA13" i="53"/>
  <c r="DH13" i="53"/>
  <c r="DG13" i="53"/>
  <c r="BI20" i="53"/>
  <c r="BH20" i="53"/>
  <c r="AI20" i="53"/>
  <c r="CJ13" i="52"/>
  <c r="CD19" i="52"/>
  <c r="J4" i="53"/>
  <c r="N4" i="53"/>
  <c r="BB5" i="53"/>
  <c r="BO5" i="53"/>
  <c r="CQ5" i="53" s="1"/>
  <c r="BN5" i="53"/>
  <c r="CE5" i="53"/>
  <c r="CZ5" i="53"/>
  <c r="AI6" i="53"/>
  <c r="BG6" i="53"/>
  <c r="BP6" i="53" s="1"/>
  <c r="CD6" i="53"/>
  <c r="DA6" i="53"/>
  <c r="CZ6" i="53"/>
  <c r="DU7" i="53"/>
  <c r="DT7" i="53"/>
  <c r="BW8" i="53"/>
  <c r="AZ8" i="53"/>
  <c r="AJ9" i="53"/>
  <c r="CU9" i="53"/>
  <c r="CT9" i="53"/>
  <c r="DN9" i="53"/>
  <c r="BB10" i="53"/>
  <c r="BA10" i="53"/>
  <c r="DU10" i="53"/>
  <c r="DT10" i="53"/>
  <c r="BA11" i="53"/>
  <c r="DM11" i="53"/>
  <c r="AJ12" i="53"/>
  <c r="AY14" i="53"/>
  <c r="CE13" i="53"/>
  <c r="CD13" i="53"/>
  <c r="CJ4" i="52"/>
  <c r="CJ5" i="52"/>
  <c r="CJ7" i="52"/>
  <c r="CD13" i="52"/>
  <c r="CJ16" i="52"/>
  <c r="CD18" i="52"/>
  <c r="CD22" i="52"/>
  <c r="CK22" i="52"/>
  <c r="CE28" i="52"/>
  <c r="CE29" i="52"/>
  <c r="CE31" i="52"/>
  <c r="CJ33" i="52"/>
  <c r="S4" i="53"/>
  <c r="AU4" i="53"/>
  <c r="AU18" i="53" s="1"/>
  <c r="AY4" i="53"/>
  <c r="BM4" i="53"/>
  <c r="AI5" i="53"/>
  <c r="BA5" i="53"/>
  <c r="CR5" i="53"/>
  <c r="DT5" i="53" s="1"/>
  <c r="BW6" i="53"/>
  <c r="DU6" i="53"/>
  <c r="DS4" i="53"/>
  <c r="AZ7" i="53"/>
  <c r="CZ7" i="53"/>
  <c r="BX7" i="53"/>
  <c r="BW7" i="53"/>
  <c r="BO8" i="53"/>
  <c r="CQ8" i="53" s="1"/>
  <c r="CC8" i="53"/>
  <c r="DV8" i="53"/>
  <c r="AC9" i="53"/>
  <c r="CD9" i="53"/>
  <c r="DG9" i="53"/>
  <c r="BG10" i="53"/>
  <c r="BP10" i="53" s="1"/>
  <c r="DA10" i="53"/>
  <c r="O11" i="53"/>
  <c r="T11" i="53" s="1"/>
  <c r="BN11" i="53"/>
  <c r="CJ11" i="53"/>
  <c r="BA12" i="53"/>
  <c r="AH13" i="53"/>
  <c r="BG13" i="53"/>
  <c r="BP13" i="53" s="1"/>
  <c r="CJ13" i="53"/>
  <c r="DA13" i="53"/>
  <c r="CZ13" i="53"/>
  <c r="DM13" i="53"/>
  <c r="BH19" i="53"/>
  <c r="AI19" i="53"/>
  <c r="BI19" i="53"/>
  <c r="AJ19" i="53"/>
  <c r="CD5" i="53"/>
  <c r="BO7" i="53"/>
  <c r="CQ7" i="53" s="1"/>
  <c r="CR8" i="53"/>
  <c r="DT8" i="53" s="1"/>
  <c r="T5" i="53"/>
  <c r="AP5" i="53" s="1"/>
  <c r="CP18" i="53"/>
  <c r="O7" i="53"/>
  <c r="T7" i="53" s="1"/>
  <c r="AI8" i="53"/>
  <c r="AO8" i="53"/>
  <c r="AJ10" i="53"/>
  <c r="AI10" i="53"/>
  <c r="BX10" i="53"/>
  <c r="BW10" i="53"/>
  <c r="X4" i="53"/>
  <c r="X18" i="53" s="1"/>
  <c r="AC18" i="53" s="1"/>
  <c r="AH18" i="53" s="1"/>
  <c r="AB4" i="53"/>
  <c r="AB18" i="53" s="1"/>
  <c r="AN4" i="53"/>
  <c r="AN18" i="53" s="1"/>
  <c r="AZ4" i="53"/>
  <c r="BV4" i="53"/>
  <c r="CP4" i="53"/>
  <c r="AJ5" i="53"/>
  <c r="CB18" i="53"/>
  <c r="DF5" i="53"/>
  <c r="AO6" i="53"/>
  <c r="AO14" i="53" s="1"/>
  <c r="BB6" i="53"/>
  <c r="BA6" i="53"/>
  <c r="CJ6" i="53"/>
  <c r="DF6" i="53"/>
  <c r="AH7" i="53"/>
  <c r="DF7" i="53"/>
  <c r="DM7" i="53" s="1"/>
  <c r="BX8" i="53"/>
  <c r="DG8" i="53"/>
  <c r="J9" i="53"/>
  <c r="O9" i="53" s="1"/>
  <c r="AI9" i="53" s="1"/>
  <c r="BO9" i="53"/>
  <c r="CQ9" i="53" s="1"/>
  <c r="BN9" i="53"/>
  <c r="CE9" i="53"/>
  <c r="AO10" i="53"/>
  <c r="CC10" i="53"/>
  <c r="AJ11" i="53"/>
  <c r="AO11" i="53"/>
  <c r="BQ11" i="53" s="1"/>
  <c r="BB11" i="53"/>
  <c r="CR11" i="53"/>
  <c r="CQ11" i="53"/>
  <c r="DU11" i="53"/>
  <c r="BG12" i="53"/>
  <c r="BP12" i="53" s="1"/>
  <c r="DV12" i="53"/>
  <c r="T13" i="53"/>
  <c r="J20" i="53"/>
  <c r="O20" i="53"/>
  <c r="AJ20" i="53" s="1"/>
  <c r="BB21" i="53"/>
  <c r="BA21" i="53"/>
  <c r="CR21" i="53"/>
  <c r="DT21" i="53" s="1"/>
  <c r="CQ21" i="53"/>
  <c r="CS21" i="53"/>
  <c r="CU22" i="53"/>
  <c r="CT22" i="53"/>
  <c r="AH23" i="53"/>
  <c r="AC23" i="53"/>
  <c r="BB23" i="53" s="1"/>
  <c r="BR24" i="53"/>
  <c r="DH25" i="53"/>
  <c r="DG25" i="53"/>
  <c r="CS27" i="53"/>
  <c r="BX27" i="53"/>
  <c r="BW27" i="53"/>
  <c r="CC27" i="53"/>
  <c r="DH27" i="53" s="1"/>
  <c r="CJ27" i="53"/>
  <c r="DF10" i="53"/>
  <c r="DM10" i="53" s="1"/>
  <c r="CC11" i="53"/>
  <c r="T19" i="53"/>
  <c r="BB19" i="53"/>
  <c r="BR19" i="53"/>
  <c r="CR19" i="53"/>
  <c r="DT19" i="53" s="1"/>
  <c r="DN19" i="53"/>
  <c r="DW19" i="53"/>
  <c r="T20" i="53"/>
  <c r="AQ20" i="53" s="1"/>
  <c r="O21" i="53"/>
  <c r="AH21" i="53"/>
  <c r="AC21" i="53"/>
  <c r="CE23" i="53"/>
  <c r="CD23" i="53"/>
  <c r="CU24" i="53"/>
  <c r="CT24" i="53"/>
  <c r="AQ26" i="53"/>
  <c r="AP26" i="53"/>
  <c r="DG27" i="53"/>
  <c r="CI18" i="53"/>
  <c r="CZ10" i="53"/>
  <c r="BW11" i="53"/>
  <c r="DT11" i="53"/>
  <c r="CC12" i="53"/>
  <c r="DH12" i="53" s="1"/>
  <c r="CQ12" i="53"/>
  <c r="BN13" i="53"/>
  <c r="AP19" i="53"/>
  <c r="BA19" i="53"/>
  <c r="CJ19" i="53"/>
  <c r="DO19" i="53"/>
  <c r="DX19" i="53"/>
  <c r="AP20" i="53"/>
  <c r="T21" i="53"/>
  <c r="O22" i="53"/>
  <c r="J22" i="53"/>
  <c r="BB25" i="53"/>
  <c r="BA25" i="53"/>
  <c r="CL25" i="53"/>
  <c r="CK25" i="53"/>
  <c r="DV25" i="53"/>
  <c r="DA25" i="53"/>
  <c r="CZ25" i="53"/>
  <c r="DM25" i="53"/>
  <c r="DO26" i="53"/>
  <c r="J27" i="53"/>
  <c r="O27" i="53"/>
  <c r="BG27" i="53"/>
  <c r="BF18" i="53"/>
  <c r="DL18" i="53"/>
  <c r="BX11" i="53"/>
  <c r="J19" i="53"/>
  <c r="AQ19" i="53"/>
  <c r="DH19" i="53"/>
  <c r="DU19" i="53"/>
  <c r="CD21" i="53"/>
  <c r="CE21" i="53"/>
  <c r="DU21" i="53"/>
  <c r="DV21" i="53"/>
  <c r="AH22" i="53"/>
  <c r="BW22" i="53"/>
  <c r="BP22" i="53"/>
  <c r="AZ22" i="53"/>
  <c r="BN22" i="53"/>
  <c r="BA23" i="53"/>
  <c r="DV23" i="53"/>
  <c r="DW23" i="53" s="1"/>
  <c r="DA23" i="53"/>
  <c r="DF23" i="53"/>
  <c r="CZ23" i="53"/>
  <c r="DM23" i="53"/>
  <c r="BQ24" i="53"/>
  <c r="AH25" i="53"/>
  <c r="AO25" i="53"/>
  <c r="O26" i="53"/>
  <c r="AJ26" i="53" s="1"/>
  <c r="BI26" i="53"/>
  <c r="BH26" i="53"/>
  <c r="AI26" i="53"/>
  <c r="CU26" i="53"/>
  <c r="AH27" i="53"/>
  <c r="AC27" i="53"/>
  <c r="BA27" i="53" s="1"/>
  <c r="DV27" i="53"/>
  <c r="DA27" i="53"/>
  <c r="CZ27" i="53"/>
  <c r="DM27" i="53"/>
  <c r="BX19" i="53"/>
  <c r="CS19" i="53"/>
  <c r="CR20" i="53"/>
  <c r="DT20" i="53" s="1"/>
  <c r="CQ20" i="53"/>
  <c r="AO21" i="53"/>
  <c r="CR22" i="53"/>
  <c r="DT22" i="53" s="1"/>
  <c r="CQ22" i="53"/>
  <c r="AO23" i="53"/>
  <c r="CS23" i="53"/>
  <c r="CT23" i="53" s="1"/>
  <c r="BX23" i="53"/>
  <c r="T24" i="53"/>
  <c r="AP24" i="53" s="1"/>
  <c r="AJ24" i="53"/>
  <c r="BW26" i="53"/>
  <c r="BP26" i="53"/>
  <c r="AZ26" i="53"/>
  <c r="DX26" i="53"/>
  <c r="DW26" i="53"/>
  <c r="CC19" i="53"/>
  <c r="BW20" i="53"/>
  <c r="BP20" i="53"/>
  <c r="CU20" i="53" s="1"/>
  <c r="AZ20" i="53"/>
  <c r="BO20" i="53"/>
  <c r="CJ20" i="53"/>
  <c r="DN20" i="53" s="1"/>
  <c r="DX20" i="53"/>
  <c r="DW20" i="53"/>
  <c r="AO22" i="53"/>
  <c r="CJ22" i="53"/>
  <c r="DX22" i="53"/>
  <c r="DW22" i="53"/>
  <c r="CJ23" i="53"/>
  <c r="J24" i="53"/>
  <c r="BB24" i="53"/>
  <c r="DV24" i="53"/>
  <c r="DA24" i="53"/>
  <c r="CE25" i="53"/>
  <c r="CR26" i="53"/>
  <c r="DT26" i="53" s="1"/>
  <c r="CQ26" i="53"/>
  <c r="AO27" i="53"/>
  <c r="CC20" i="53"/>
  <c r="CJ21" i="53"/>
  <c r="DM21" i="53"/>
  <c r="CC22" i="53"/>
  <c r="BP25" i="53"/>
  <c r="CU25" i="53" s="1"/>
  <c r="CC26" i="53"/>
  <c r="DF20" i="53"/>
  <c r="DF22" i="53"/>
  <c r="CC24" i="53"/>
  <c r="DF26" i="53"/>
  <c r="DV10" i="53" l="1"/>
  <c r="DN10" i="53"/>
  <c r="DN7" i="53"/>
  <c r="DV7" i="53"/>
  <c r="DO7" i="53"/>
  <c r="DH26" i="53"/>
  <c r="DG26" i="53"/>
  <c r="CK21" i="53"/>
  <c r="CL21" i="53"/>
  <c r="DO27" i="53"/>
  <c r="DN27" i="53"/>
  <c r="BH22" i="53"/>
  <c r="AI22" i="53"/>
  <c r="BI22" i="53"/>
  <c r="AJ22" i="53"/>
  <c r="BB27" i="53"/>
  <c r="CT27" i="53"/>
  <c r="CU27" i="53"/>
  <c r="CE10" i="53"/>
  <c r="CD10" i="53"/>
  <c r="CJ10" i="53"/>
  <c r="AJ7" i="53"/>
  <c r="AI7" i="53"/>
  <c r="AO7" i="53"/>
  <c r="BX4" i="53"/>
  <c r="BV18" i="53"/>
  <c r="BW4" i="53"/>
  <c r="BA9" i="53"/>
  <c r="AC4" i="53"/>
  <c r="BB4" i="53" s="1"/>
  <c r="S18" i="53"/>
  <c r="DW9" i="53"/>
  <c r="DX9" i="53"/>
  <c r="DA4" i="53"/>
  <c r="CZ4" i="53"/>
  <c r="CD24" i="53"/>
  <c r="CE24" i="53"/>
  <c r="CD20" i="53"/>
  <c r="CE20" i="53"/>
  <c r="CK22" i="53"/>
  <c r="CL22" i="53"/>
  <c r="AI27" i="53"/>
  <c r="AJ27" i="53"/>
  <c r="CT20" i="53"/>
  <c r="CU21" i="53"/>
  <c r="CT21" i="53"/>
  <c r="AQ10" i="53"/>
  <c r="AP10" i="53"/>
  <c r="DH6" i="53"/>
  <c r="DG6" i="53"/>
  <c r="AP8" i="53"/>
  <c r="AQ8" i="53"/>
  <c r="DG12" i="53"/>
  <c r="CS11" i="53"/>
  <c r="CL11" i="53"/>
  <c r="CK11" i="53"/>
  <c r="BR10" i="53"/>
  <c r="BQ10" i="53"/>
  <c r="BA7" i="53"/>
  <c r="BB7" i="53"/>
  <c r="BM18" i="53"/>
  <c r="CR18" i="53" s="1"/>
  <c r="BN4" i="53"/>
  <c r="BO4" i="53"/>
  <c r="BG8" i="53"/>
  <c r="BP8" i="53" s="1"/>
  <c r="BA8" i="53"/>
  <c r="BB8" i="53"/>
  <c r="BG7" i="53"/>
  <c r="AZ18" i="53"/>
  <c r="CD7" i="53"/>
  <c r="AQ5" i="53"/>
  <c r="DH22" i="53"/>
  <c r="DG22" i="53"/>
  <c r="CD22" i="53"/>
  <c r="CE22" i="53"/>
  <c r="BR27" i="53"/>
  <c r="BQ27" i="53"/>
  <c r="AQ27" i="53"/>
  <c r="AP27" i="53"/>
  <c r="CL23" i="53"/>
  <c r="CK23" i="53"/>
  <c r="AP22" i="53"/>
  <c r="AQ22" i="53"/>
  <c r="CE19" i="53"/>
  <c r="CD19" i="53"/>
  <c r="BQ26" i="53"/>
  <c r="BR26" i="53"/>
  <c r="CU19" i="53"/>
  <c r="CT19" i="53"/>
  <c r="CT26" i="53"/>
  <c r="BI25" i="53"/>
  <c r="AJ25" i="53"/>
  <c r="AI25" i="53"/>
  <c r="BH25" i="53"/>
  <c r="DH23" i="53"/>
  <c r="DG23" i="53"/>
  <c r="BQ22" i="53"/>
  <c r="BR22" i="53"/>
  <c r="BI27" i="53"/>
  <c r="BH27" i="53"/>
  <c r="AQ24" i="53"/>
  <c r="DG19" i="53"/>
  <c r="DH24" i="53"/>
  <c r="CE11" i="53"/>
  <c r="CD11" i="53"/>
  <c r="DH11" i="53"/>
  <c r="BH23" i="53"/>
  <c r="AI23" i="53"/>
  <c r="AJ23" i="53"/>
  <c r="BI23" i="53"/>
  <c r="AI11" i="53"/>
  <c r="T9" i="53"/>
  <c r="CS6" i="53"/>
  <c r="CL6" i="53"/>
  <c r="CK6" i="53"/>
  <c r="DF18" i="53"/>
  <c r="DH5" i="53"/>
  <c r="DF4" i="53"/>
  <c r="DM5" i="53"/>
  <c r="DG5" i="53"/>
  <c r="CS13" i="53"/>
  <c r="CL13" i="53"/>
  <c r="CK13" i="53"/>
  <c r="DT4" i="53"/>
  <c r="DS18" i="53"/>
  <c r="DU4" i="53"/>
  <c r="DN11" i="53"/>
  <c r="DV11" i="53"/>
  <c r="DO11" i="53"/>
  <c r="DM6" i="53"/>
  <c r="BR6" i="53"/>
  <c r="BQ6" i="53"/>
  <c r="AH4" i="53"/>
  <c r="CE7" i="53"/>
  <c r="CY18" i="53"/>
  <c r="BR9" i="53"/>
  <c r="BQ9" i="53"/>
  <c r="BG4" i="53"/>
  <c r="CD26" i="53"/>
  <c r="CE26" i="53"/>
  <c r="BQ20" i="53"/>
  <c r="BR20" i="53"/>
  <c r="AQ23" i="53"/>
  <c r="AP23" i="53"/>
  <c r="DO23" i="53"/>
  <c r="DN23" i="53"/>
  <c r="DO25" i="53"/>
  <c r="DN25" i="53"/>
  <c r="CD12" i="53"/>
  <c r="CE12" i="53"/>
  <c r="BR23" i="53"/>
  <c r="CL27" i="53"/>
  <c r="CK27" i="53"/>
  <c r="AO13" i="53"/>
  <c r="AJ13" i="53"/>
  <c r="AI13" i="53"/>
  <c r="CD8" i="53"/>
  <c r="CE8" i="53"/>
  <c r="DH8" i="53"/>
  <c r="CC4" i="53"/>
  <c r="BQ25" i="53"/>
  <c r="BR25" i="53"/>
  <c r="CK20" i="53"/>
  <c r="CL20" i="53"/>
  <c r="DO20" i="53"/>
  <c r="BA26" i="53"/>
  <c r="BB26" i="53"/>
  <c r="AQ25" i="53"/>
  <c r="AP25" i="53"/>
  <c r="BB22" i="53"/>
  <c r="BA22" i="53"/>
  <c r="DX21" i="53"/>
  <c r="DW21" i="53"/>
  <c r="DG24" i="53"/>
  <c r="DN22" i="53"/>
  <c r="CE27" i="53"/>
  <c r="CD27" i="53"/>
  <c r="AQ11" i="53"/>
  <c r="AP11" i="53"/>
  <c r="BB9" i="53"/>
  <c r="AQ6" i="53"/>
  <c r="AP6" i="53"/>
  <c r="DH20" i="53"/>
  <c r="DG20" i="53"/>
  <c r="DN21" i="53"/>
  <c r="DO21" i="53"/>
  <c r="DW24" i="53"/>
  <c r="DX24" i="53"/>
  <c r="BA20" i="53"/>
  <c r="BB20" i="53"/>
  <c r="BR21" i="53"/>
  <c r="AQ21" i="53"/>
  <c r="BQ21" i="53"/>
  <c r="AP21" i="53"/>
  <c r="DW27" i="53"/>
  <c r="DX27" i="53"/>
  <c r="DO22" i="53"/>
  <c r="DW25" i="53"/>
  <c r="DX25" i="53"/>
  <c r="CT25" i="53"/>
  <c r="CL19" i="53"/>
  <c r="CK19" i="53"/>
  <c r="BQ23" i="53"/>
  <c r="BH21" i="53"/>
  <c r="AI21" i="53"/>
  <c r="AJ21" i="53"/>
  <c r="BI21" i="53"/>
  <c r="DH10" i="53"/>
  <c r="DG10" i="53"/>
  <c r="BR12" i="53"/>
  <c r="BQ12" i="53"/>
  <c r="BR11" i="53"/>
  <c r="DG7" i="53"/>
  <c r="DH7" i="53"/>
  <c r="CQ4" i="53"/>
  <c r="CR4" i="53"/>
  <c r="DV13" i="53"/>
  <c r="DO13" i="53"/>
  <c r="DN13" i="53"/>
  <c r="BQ13" i="53"/>
  <c r="CJ12" i="53"/>
  <c r="CJ8" i="53"/>
  <c r="DG11" i="53"/>
  <c r="N18" i="53"/>
  <c r="O4" i="53"/>
  <c r="T4" i="53" s="1"/>
  <c r="AZ14" i="53"/>
  <c r="AP12" i="53"/>
  <c r="AQ12" i="53"/>
  <c r="CS5" i="53"/>
  <c r="CK5" i="53"/>
  <c r="CL5" i="53"/>
  <c r="T18" i="53" l="1"/>
  <c r="O18" i="53"/>
  <c r="DW13" i="53"/>
  <c r="DX13" i="53"/>
  <c r="AQ13" i="53"/>
  <c r="AP13" i="53"/>
  <c r="DX11" i="53"/>
  <c r="DW11" i="53"/>
  <c r="AQ9" i="53"/>
  <c r="AP9" i="53"/>
  <c r="CZ18" i="53"/>
  <c r="DA18" i="53"/>
  <c r="DV5" i="53"/>
  <c r="DO5" i="53"/>
  <c r="DM18" i="53"/>
  <c r="DN5" i="53"/>
  <c r="BB18" i="53"/>
  <c r="BA18" i="53"/>
  <c r="BR8" i="53"/>
  <c r="BQ8" i="53"/>
  <c r="CU11" i="53"/>
  <c r="CT11" i="53"/>
  <c r="BA4" i="53"/>
  <c r="BW18" i="53"/>
  <c r="BX18" i="53"/>
  <c r="CU5" i="53"/>
  <c r="CT5" i="53"/>
  <c r="CK8" i="53"/>
  <c r="CL8" i="53"/>
  <c r="CS8" i="53"/>
  <c r="DO8" i="53"/>
  <c r="DN8" i="53"/>
  <c r="CD4" i="53"/>
  <c r="CE4" i="53"/>
  <c r="CJ4" i="53"/>
  <c r="CC18" i="53"/>
  <c r="BG18" i="53"/>
  <c r="DV6" i="53"/>
  <c r="DO6" i="53"/>
  <c r="DN6" i="53"/>
  <c r="DG4" i="53"/>
  <c r="DH4" i="53"/>
  <c r="DM4" i="53"/>
  <c r="BP7" i="53"/>
  <c r="CL7" i="53"/>
  <c r="CK7" i="53"/>
  <c r="CS10" i="53"/>
  <c r="CL10" i="53"/>
  <c r="CK10" i="53"/>
  <c r="DO10" i="53"/>
  <c r="DG18" i="53"/>
  <c r="BN18" i="53"/>
  <c r="BO18" i="53"/>
  <c r="CQ18" i="53" s="1"/>
  <c r="BR13" i="53"/>
  <c r="CK12" i="53"/>
  <c r="CL12" i="53"/>
  <c r="CS12" i="53"/>
  <c r="DN12" i="53"/>
  <c r="DO12" i="53"/>
  <c r="AO4" i="53"/>
  <c r="AJ4" i="53"/>
  <c r="AI4" i="53"/>
  <c r="DT18" i="53"/>
  <c r="DU18" i="53"/>
  <c r="CU13" i="53"/>
  <c r="CT13" i="53"/>
  <c r="CT6" i="53"/>
  <c r="CU6" i="53"/>
  <c r="AQ7" i="53"/>
  <c r="AP7" i="53"/>
  <c r="DX7" i="53"/>
  <c r="DW7" i="53"/>
  <c r="DX10" i="53"/>
  <c r="DW10" i="53"/>
  <c r="CU12" i="53" l="1"/>
  <c r="CT12" i="53"/>
  <c r="DX12" i="53"/>
  <c r="DW12" i="53"/>
  <c r="DX6" i="53"/>
  <c r="DW6" i="53"/>
  <c r="CU8" i="53"/>
  <c r="CT8" i="53"/>
  <c r="DW8" i="53"/>
  <c r="DX8" i="53"/>
  <c r="AP4" i="53"/>
  <c r="AQ4" i="53"/>
  <c r="AO18" i="53"/>
  <c r="BQ7" i="53"/>
  <c r="BR7" i="53"/>
  <c r="BP4" i="53"/>
  <c r="CU7" i="53"/>
  <c r="CT7" i="53"/>
  <c r="CE18" i="53"/>
  <c r="CD18" i="53"/>
  <c r="AI18" i="53"/>
  <c r="AJ18" i="53"/>
  <c r="BH18" i="53"/>
  <c r="BI18" i="53"/>
  <c r="DN18" i="53"/>
  <c r="DH18" i="53"/>
  <c r="CT10" i="53"/>
  <c r="CU10" i="53"/>
  <c r="DO4" i="53"/>
  <c r="DN4" i="53"/>
  <c r="CL4" i="53"/>
  <c r="CK4" i="53"/>
  <c r="CJ18" i="53"/>
  <c r="CS4" i="53"/>
  <c r="DV18" i="53"/>
  <c r="DW5" i="53"/>
  <c r="DX5" i="53"/>
  <c r="DV4" i="53"/>
  <c r="BR4" i="53" l="1"/>
  <c r="BQ4" i="53"/>
  <c r="BP18" i="53"/>
  <c r="DX4" i="53"/>
  <c r="DW4" i="53"/>
  <c r="CU4" i="53"/>
  <c r="CT4" i="53"/>
  <c r="CS18" i="53"/>
  <c r="CT18" i="53" s="1"/>
  <c r="CK18" i="53"/>
  <c r="CL18" i="53"/>
  <c r="DO18" i="53"/>
  <c r="AP18" i="53"/>
  <c r="AQ18" i="53"/>
  <c r="BR18" i="53" l="1"/>
  <c r="BQ18" i="53"/>
  <c r="DW18" i="53"/>
  <c r="CU4" i="51" l="1"/>
  <c r="DQ65" i="42" l="1"/>
  <c r="DF5" i="14"/>
  <c r="DG5" i="14" s="1"/>
  <c r="DF6" i="14"/>
  <c r="DG6" i="14" s="1"/>
  <c r="DF7" i="14"/>
  <c r="DG7" i="14" s="1"/>
  <c r="DF8" i="14"/>
  <c r="DG8" i="14" s="1"/>
  <c r="DF9" i="14"/>
  <c r="DG9" i="14" s="1"/>
  <c r="DF10" i="14"/>
  <c r="DG10" i="14" s="1"/>
  <c r="DF11" i="14"/>
  <c r="DG11" i="14" s="1"/>
  <c r="DF12" i="14"/>
  <c r="DG12" i="14" s="1"/>
  <c r="DF13" i="14"/>
  <c r="DG13" i="14" s="1"/>
  <c r="DF14" i="14"/>
  <c r="DG14" i="14" s="1"/>
  <c r="DF15" i="14"/>
  <c r="DG15" i="14" s="1"/>
  <c r="DF16" i="14"/>
  <c r="DG16" i="14" s="1"/>
  <c r="DF17" i="14"/>
  <c r="DG17" i="14" s="1"/>
  <c r="DF18" i="14"/>
  <c r="DG18" i="14" s="1"/>
  <c r="DF19" i="14"/>
  <c r="DG19" i="14" s="1"/>
  <c r="DF20" i="14"/>
  <c r="DG20" i="14" s="1"/>
  <c r="DF4" i="14"/>
  <c r="DG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/>
  <c r="DP65" i="42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/>
  <c r="DK11" i="45"/>
  <c r="DL11" i="45" s="1"/>
  <c r="DK12" i="45"/>
  <c r="DL12" i="45" s="1"/>
  <c r="DK13" i="45"/>
  <c r="DL13" i="45" s="1"/>
  <c r="DK14" i="45"/>
  <c r="DL14" i="45"/>
  <c r="DK15" i="45"/>
  <c r="DL15" i="45" s="1"/>
  <c r="DK16" i="45"/>
  <c r="DL16" i="45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/>
  <c r="DK41" i="45"/>
  <c r="DL41" i="45" s="1"/>
  <c r="DK42" i="45"/>
  <c r="DL42" i="45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/>
  <c r="DK57" i="45"/>
  <c r="DL57" i="45" s="1"/>
  <c r="DK58" i="45"/>
  <c r="DL58" i="45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/>
  <c r="DK73" i="45"/>
  <c r="DL73" i="45" s="1"/>
  <c r="DK74" i="45"/>
  <c r="DL74" i="45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81" i="45"/>
  <c r="DL81" i="45" s="1"/>
  <c r="DK82" i="45"/>
  <c r="DL82" i="45"/>
  <c r="DK83" i="45"/>
  <c r="DL83" i="45" s="1"/>
  <c r="DK84" i="45"/>
  <c r="DL84" i="45"/>
  <c r="DK4" i="45"/>
  <c r="DL4" i="45" s="1"/>
  <c r="DK5" i="41"/>
  <c r="DL5" i="41" s="1"/>
  <c r="DK6" i="41"/>
  <c r="DL6" i="41" s="1"/>
  <c r="DK7" i="41"/>
  <c r="DL7" i="41" s="1"/>
  <c r="DK8" i="41"/>
  <c r="DL8" i="4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/>
  <c r="DK41" i="41"/>
  <c r="DL41" i="41" s="1"/>
  <c r="DK42" i="41"/>
  <c r="DL42" i="41" s="1"/>
  <c r="DK43" i="41"/>
  <c r="DL43" i="41" s="1"/>
  <c r="DK44" i="41"/>
  <c r="DL44" i="41"/>
  <c r="DK45" i="41"/>
  <c r="DL45" i="41" s="1"/>
  <c r="DK46" i="41"/>
  <c r="DL46" i="41" s="1"/>
  <c r="DK47" i="41"/>
  <c r="DL47" i="41" s="1"/>
  <c r="DK48" i="41"/>
  <c r="DL48" i="4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/>
  <c r="DK19" i="46"/>
  <c r="DL19" i="46" s="1"/>
  <c r="DK20" i="46"/>
  <c r="DL20" i="46" s="1"/>
  <c r="DK21" i="46"/>
  <c r="DL21" i="46" s="1"/>
  <c r="DK22" i="46"/>
  <c r="DL22" i="46"/>
  <c r="DK23" i="46"/>
  <c r="DL23" i="46" s="1"/>
  <c r="DK24" i="46"/>
  <c r="DL24" i="46" s="1"/>
  <c r="DK25" i="46"/>
  <c r="DL25" i="46" s="1"/>
  <c r="DK26" i="46"/>
  <c r="DL26" i="46"/>
  <c r="DK27" i="46"/>
  <c r="DL27" i="46" s="1"/>
  <c r="DK28" i="46"/>
  <c r="DL28" i="46" s="1"/>
  <c r="DK29" i="46"/>
  <c r="DL29" i="46" s="1"/>
  <c r="DK30" i="46"/>
  <c r="DL30" i="46"/>
  <c r="DK31" i="46"/>
  <c r="DL31" i="46" s="1"/>
  <c r="DK32" i="46"/>
  <c r="DL32" i="46" s="1"/>
  <c r="DK33" i="46"/>
  <c r="DL33" i="46" s="1"/>
  <c r="DK34" i="46"/>
  <c r="DL34" i="46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/>
  <c r="DK59" i="46"/>
  <c r="DL59" i="46" s="1"/>
  <c r="DK60" i="46"/>
  <c r="DL60" i="46" s="1"/>
  <c r="DK61" i="46"/>
  <c r="DL61" i="46" s="1"/>
  <c r="DK62" i="46"/>
  <c r="DL62" i="46"/>
  <c r="DK63" i="46"/>
  <c r="DL63" i="46" s="1"/>
  <c r="DK64" i="46"/>
  <c r="DL64" i="46" s="1"/>
  <c r="DK65" i="46"/>
  <c r="DL65" i="46" s="1"/>
  <c r="DK66" i="46"/>
  <c r="DL66" i="46"/>
  <c r="DK67" i="46"/>
  <c r="DL67" i="46" s="1"/>
  <c r="DK68" i="46"/>
  <c r="DL68" i="46" s="1"/>
  <c r="DK69" i="46"/>
  <c r="DL69" i="46" s="1"/>
  <c r="DK70" i="46"/>
  <c r="DL70" i="46"/>
  <c r="DK71" i="46"/>
  <c r="DL71" i="46" s="1"/>
  <c r="DK72" i="46"/>
  <c r="DL72" i="46" s="1"/>
  <c r="DK73" i="46"/>
  <c r="DL73" i="46" s="1"/>
  <c r="DK74" i="46"/>
  <c r="DL74" i="46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/>
  <c r="DK83" i="46"/>
  <c r="DL83" i="46" s="1"/>
  <c r="DK84" i="46"/>
  <c r="DL84" i="46" s="1"/>
  <c r="DL4" i="46"/>
  <c r="DK4" i="46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O67" i="1"/>
  <c r="DN67" i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O55" i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O43" i="1"/>
  <c r="DN43" i="1"/>
  <c r="DN42" i="1"/>
  <c r="DO42" i="1" s="1"/>
  <c r="DN41" i="1"/>
  <c r="DO41" i="1" s="1"/>
  <c r="DN40" i="1"/>
  <c r="DO40" i="1" s="1"/>
  <c r="DN39" i="1"/>
  <c r="DO39" i="1" s="1"/>
  <c r="DN38" i="1"/>
  <c r="DO38" i="1" s="1"/>
  <c r="DO37" i="1"/>
  <c r="DN37" i="1"/>
  <c r="DN36" i="1"/>
  <c r="DO36" i="1" s="1"/>
  <c r="DO35" i="1"/>
  <c r="DN35" i="1"/>
  <c r="DN34" i="1"/>
  <c r="DO34" i="1" s="1"/>
  <c r="DN33" i="1"/>
  <c r="DO33" i="1" s="1"/>
  <c r="DN32" i="1"/>
  <c r="DO32" i="1" s="1"/>
  <c r="DO31" i="1"/>
  <c r="DN31" i="1"/>
  <c r="DN30" i="1"/>
  <c r="DO30" i="1" s="1"/>
  <c r="DO29" i="1"/>
  <c r="DN29" i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/>
  <c r="DR33" i="47"/>
  <c r="DS33" i="47" s="1"/>
  <c r="DR34" i="47"/>
  <c r="DS34" i="47" s="1"/>
  <c r="DR35" i="47"/>
  <c r="DS35" i="47" s="1"/>
  <c r="DR36" i="47"/>
  <c r="DS36" i="47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/>
  <c r="DR65" i="47"/>
  <c r="DS65" i="47" s="1"/>
  <c r="DS4" i="47"/>
  <c r="DR4" i="47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R8" i="42" l="1"/>
  <c r="DC5" i="14"/>
  <c r="DD5" i="14" s="1"/>
  <c r="DC6" i="14"/>
  <c r="DD6" i="14" s="1"/>
  <c r="DC7" i="14"/>
  <c r="DD7" i="14" s="1"/>
  <c r="DC8" i="14"/>
  <c r="DD8" i="14" s="1"/>
  <c r="DC9" i="14"/>
  <c r="DD9" i="14" s="1"/>
  <c r="DC10" i="14"/>
  <c r="DD10" i="14" s="1"/>
  <c r="DC11" i="14"/>
  <c r="DD11" i="14" s="1"/>
  <c r="DC12" i="14"/>
  <c r="DD12" i="14" s="1"/>
  <c r="DC13" i="14"/>
  <c r="DD13" i="14" s="1"/>
  <c r="DC14" i="14"/>
  <c r="DD14" i="14" s="1"/>
  <c r="DC15" i="14"/>
  <c r="DD15" i="14" s="1"/>
  <c r="DC16" i="14"/>
  <c r="DD16" i="14" s="1"/>
  <c r="DC17" i="14"/>
  <c r="DD17" i="14" s="1"/>
  <c r="DC18" i="14"/>
  <c r="DD18" i="14" s="1"/>
  <c r="DC19" i="14"/>
  <c r="DD19" i="14" s="1"/>
  <c r="DC20" i="14"/>
  <c r="DD20" i="14" s="1"/>
  <c r="DM5" i="43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/>
  <c r="DM13" i="42"/>
  <c r="DN13" i="42" s="1"/>
  <c r="DM14" i="42"/>
  <c r="DN14" i="42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/>
  <c r="DM21" i="42"/>
  <c r="DN21" i="42" s="1"/>
  <c r="DM22" i="42"/>
  <c r="DN22" i="42" s="1"/>
  <c r="DM23" i="42"/>
  <c r="DN23" i="42" s="1"/>
  <c r="DM24" i="42"/>
  <c r="DN24" i="42"/>
  <c r="DM25" i="42"/>
  <c r="DN25" i="42" s="1"/>
  <c r="DM26" i="42"/>
  <c r="DN26" i="42" s="1"/>
  <c r="DM27" i="42"/>
  <c r="DN27" i="42" s="1"/>
  <c r="DM28" i="42"/>
  <c r="DN28" i="42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/>
  <c r="DM37" i="42"/>
  <c r="DN37" i="42" s="1"/>
  <c r="DM38" i="42"/>
  <c r="DN38" i="42"/>
  <c r="DM39" i="42"/>
  <c r="DN39" i="42" s="1"/>
  <c r="DM40" i="42"/>
  <c r="DN40" i="42"/>
  <c r="DM41" i="42"/>
  <c r="DN41" i="42" s="1"/>
  <c r="DM42" i="42"/>
  <c r="DN42" i="42" s="1"/>
  <c r="DM43" i="42"/>
  <c r="DN43" i="42" s="1"/>
  <c r="DM44" i="42"/>
  <c r="DN44" i="42"/>
  <c r="DM45" i="42"/>
  <c r="DN45" i="42" s="1"/>
  <c r="DM46" i="42"/>
  <c r="DN46" i="42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/>
  <c r="DJ9" i="42"/>
  <c r="DK9" i="42" s="1"/>
  <c r="DJ10" i="42"/>
  <c r="DK10" i="42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/>
  <c r="DJ25" i="42"/>
  <c r="DK25" i="42" s="1"/>
  <c r="DJ26" i="42"/>
  <c r="DK26" i="42" s="1"/>
  <c r="DJ27" i="42"/>
  <c r="DK27" i="42" s="1"/>
  <c r="DJ28" i="42"/>
  <c r="DK28" i="42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/>
  <c r="DH9" i="46"/>
  <c r="DI9" i="46" s="1"/>
  <c r="DH10" i="46"/>
  <c r="DI10" i="46"/>
  <c r="DH11" i="46"/>
  <c r="DI11" i="46" s="1"/>
  <c r="DH12" i="46"/>
  <c r="DI12" i="46"/>
  <c r="DH13" i="46"/>
  <c r="DI13" i="46" s="1"/>
  <c r="DH14" i="46"/>
  <c r="DI14" i="46"/>
  <c r="DH15" i="46"/>
  <c r="DI15" i="46" s="1"/>
  <c r="DH16" i="46"/>
  <c r="DI16" i="46"/>
  <c r="DH17" i="46"/>
  <c r="DI17" i="46" s="1"/>
  <c r="DH18" i="46"/>
  <c r="DI18" i="46"/>
  <c r="DH19" i="46"/>
  <c r="DI19" i="46" s="1"/>
  <c r="DH20" i="46"/>
  <c r="DI20" i="46"/>
  <c r="DH21" i="46"/>
  <c r="DI21" i="46" s="1"/>
  <c r="DH22" i="46"/>
  <c r="DI22" i="46"/>
  <c r="DH23" i="46"/>
  <c r="DI23" i="46" s="1"/>
  <c r="DH24" i="46"/>
  <c r="DI24" i="46"/>
  <c r="DH25" i="46"/>
  <c r="DI25" i="46" s="1"/>
  <c r="DH26" i="46"/>
  <c r="DI26" i="46"/>
  <c r="DH27" i="46"/>
  <c r="DI27" i="46" s="1"/>
  <c r="DH28" i="46"/>
  <c r="DI28" i="46"/>
  <c r="DH29" i="46"/>
  <c r="DI29" i="46" s="1"/>
  <c r="DH30" i="46"/>
  <c r="DI30" i="46"/>
  <c r="DH31" i="46"/>
  <c r="DI31" i="46" s="1"/>
  <c r="DH32" i="46"/>
  <c r="DI32" i="46"/>
  <c r="DH33" i="46"/>
  <c r="DI33" i="46" s="1"/>
  <c r="DH34" i="46"/>
  <c r="DI34" i="46"/>
  <c r="DH35" i="46"/>
  <c r="DI35" i="46" s="1"/>
  <c r="DH36" i="46"/>
  <c r="DI36" i="46"/>
  <c r="DH37" i="46"/>
  <c r="DI37" i="46" s="1"/>
  <c r="DH38" i="46"/>
  <c r="DI38" i="46"/>
  <c r="DH39" i="46"/>
  <c r="DI39" i="46" s="1"/>
  <c r="DH40" i="46"/>
  <c r="DI40" i="46"/>
  <c r="DH41" i="46"/>
  <c r="DI41" i="46" s="1"/>
  <c r="DH42" i="46"/>
  <c r="DI42" i="46"/>
  <c r="DH43" i="46"/>
  <c r="DI43" i="46" s="1"/>
  <c r="DH44" i="46"/>
  <c r="DI44" i="46"/>
  <c r="DH45" i="46"/>
  <c r="DI45" i="46" s="1"/>
  <c r="DH46" i="46"/>
  <c r="DI46" i="46"/>
  <c r="DH47" i="46"/>
  <c r="DI47" i="46" s="1"/>
  <c r="DH48" i="46"/>
  <c r="DI48" i="46"/>
  <c r="DH49" i="46"/>
  <c r="DI49" i="46" s="1"/>
  <c r="DH50" i="46"/>
  <c r="DI50" i="46"/>
  <c r="DH51" i="46"/>
  <c r="DI51" i="46" s="1"/>
  <c r="DH52" i="46"/>
  <c r="DI52" i="46"/>
  <c r="DH53" i="46"/>
  <c r="DI53" i="46" s="1"/>
  <c r="DH54" i="46"/>
  <c r="DI54" i="46"/>
  <c r="DH55" i="46"/>
  <c r="DI55" i="46" s="1"/>
  <c r="DH56" i="46"/>
  <c r="DI56" i="46"/>
  <c r="DH57" i="46"/>
  <c r="DI57" i="46" s="1"/>
  <c r="DH58" i="46"/>
  <c r="DI58" i="46"/>
  <c r="DH59" i="46"/>
  <c r="DI59" i="46" s="1"/>
  <c r="DH60" i="46"/>
  <c r="DI60" i="46"/>
  <c r="DH61" i="46"/>
  <c r="DI61" i="46" s="1"/>
  <c r="DH62" i="46"/>
  <c r="DI62" i="46"/>
  <c r="DH63" i="46"/>
  <c r="DI63" i="46" s="1"/>
  <c r="DH64" i="46"/>
  <c r="DI64" i="46"/>
  <c r="DH65" i="46"/>
  <c r="DI65" i="46" s="1"/>
  <c r="DH66" i="46"/>
  <c r="DI66" i="46"/>
  <c r="DH67" i="46"/>
  <c r="DI67" i="46" s="1"/>
  <c r="DH68" i="46"/>
  <c r="DI68" i="46"/>
  <c r="DH69" i="46"/>
  <c r="DI69" i="46" s="1"/>
  <c r="DH70" i="46"/>
  <c r="DI70" i="46"/>
  <c r="DH71" i="46"/>
  <c r="DI71" i="46" s="1"/>
  <c r="DH72" i="46"/>
  <c r="DI72" i="46"/>
  <c r="DH73" i="46"/>
  <c r="DI73" i="46" s="1"/>
  <c r="DH74" i="46"/>
  <c r="DI74" i="46"/>
  <c r="DH75" i="46"/>
  <c r="DI75" i="46" s="1"/>
  <c r="DH76" i="46"/>
  <c r="DI76" i="46"/>
  <c r="DH77" i="46"/>
  <c r="DI77" i="46" s="1"/>
  <c r="DH78" i="46"/>
  <c r="DI78" i="46"/>
  <c r="DH79" i="46"/>
  <c r="DI79" i="46" s="1"/>
  <c r="DH80" i="46"/>
  <c r="DI80" i="46"/>
  <c r="DH81" i="46"/>
  <c r="DI81" i="46" s="1"/>
  <c r="DH82" i="46"/>
  <c r="DI82" i="46"/>
  <c r="DH83" i="46"/>
  <c r="DI83" i="46" s="1"/>
  <c r="DH84" i="46"/>
  <c r="DI84" i="46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/>
  <c r="DH7" i="45"/>
  <c r="DI7" i="45" s="1"/>
  <c r="DH8" i="45"/>
  <c r="DI8" i="45"/>
  <c r="DH9" i="45"/>
  <c r="DI9" i="45" s="1"/>
  <c r="DH10" i="45"/>
  <c r="DI10" i="45"/>
  <c r="DH11" i="45"/>
  <c r="DI11" i="45" s="1"/>
  <c r="DH12" i="45"/>
  <c r="DI12" i="45"/>
  <c r="DH13" i="45"/>
  <c r="DI13" i="45" s="1"/>
  <c r="DH14" i="45"/>
  <c r="DI14" i="45"/>
  <c r="DH15" i="45"/>
  <c r="DI15" i="45" s="1"/>
  <c r="DH16" i="45"/>
  <c r="DI16" i="45"/>
  <c r="DH17" i="45"/>
  <c r="DI17" i="45" s="1"/>
  <c r="DH18" i="45"/>
  <c r="DI18" i="45"/>
  <c r="DH19" i="45"/>
  <c r="DI19" i="45" s="1"/>
  <c r="DH20" i="45"/>
  <c r="DI20" i="45"/>
  <c r="DH21" i="45"/>
  <c r="DI21" i="45" s="1"/>
  <c r="DH22" i="45"/>
  <c r="DI22" i="45"/>
  <c r="DH23" i="45"/>
  <c r="DI23" i="45" s="1"/>
  <c r="DH24" i="45"/>
  <c r="DI24" i="45"/>
  <c r="DH25" i="45"/>
  <c r="DI25" i="45" s="1"/>
  <c r="DH26" i="45"/>
  <c r="DI26" i="45"/>
  <c r="DH27" i="45"/>
  <c r="DI27" i="45" s="1"/>
  <c r="DH28" i="45"/>
  <c r="DI28" i="45"/>
  <c r="DH29" i="45"/>
  <c r="DI29" i="45" s="1"/>
  <c r="DH30" i="45"/>
  <c r="DI30" i="45"/>
  <c r="DH31" i="45"/>
  <c r="DI31" i="45" s="1"/>
  <c r="DH32" i="45"/>
  <c r="DI32" i="45"/>
  <c r="DH33" i="45"/>
  <c r="DI33" i="45" s="1"/>
  <c r="DH34" i="45"/>
  <c r="DI34" i="45"/>
  <c r="DH35" i="45"/>
  <c r="DI35" i="45" s="1"/>
  <c r="DH36" i="45"/>
  <c r="DI36" i="45"/>
  <c r="DH37" i="45"/>
  <c r="DI37" i="45" s="1"/>
  <c r="DH38" i="45"/>
  <c r="DI38" i="45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/>
  <c r="DH51" i="45"/>
  <c r="DI51" i="45" s="1"/>
  <c r="DH52" i="45"/>
  <c r="DI52" i="45"/>
  <c r="DH53" i="45"/>
  <c r="DI53" i="45" s="1"/>
  <c r="DH54" i="45"/>
  <c r="DI54" i="45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/>
  <c r="DH63" i="45"/>
  <c r="DI63" i="45" s="1"/>
  <c r="DH64" i="45"/>
  <c r="DI64" i="45"/>
  <c r="DH65" i="45"/>
  <c r="DI65" i="45" s="1"/>
  <c r="DH66" i="45"/>
  <c r="DI66" i="45"/>
  <c r="DH67" i="45"/>
  <c r="DI67" i="45" s="1"/>
  <c r="DH68" i="45"/>
  <c r="DI68" i="45"/>
  <c r="DH69" i="45"/>
  <c r="DI69" i="45" s="1"/>
  <c r="DH70" i="45"/>
  <c r="DI70" i="45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/>
  <c r="DH79" i="45"/>
  <c r="DI79" i="45" s="1"/>
  <c r="DH80" i="45"/>
  <c r="DI80" i="45"/>
  <c r="DH81" i="45"/>
  <c r="DI81" i="45" s="1"/>
  <c r="DH82" i="45"/>
  <c r="DI82" i="45"/>
  <c r="DH83" i="45"/>
  <c r="DI83" i="45" s="1"/>
  <c r="DH84" i="45"/>
  <c r="DI84" i="45"/>
  <c r="DE5" i="45"/>
  <c r="DF5" i="45" s="1"/>
  <c r="DE6" i="45"/>
  <c r="DF6" i="45"/>
  <c r="DE7" i="45"/>
  <c r="DF7" i="45" s="1"/>
  <c r="DE8" i="45"/>
  <c r="DF8" i="45"/>
  <c r="DE9" i="45"/>
  <c r="DF9" i="45" s="1"/>
  <c r="DE10" i="45"/>
  <c r="DF10" i="45"/>
  <c r="DE11" i="45"/>
  <c r="DF11" i="45" s="1"/>
  <c r="DE12" i="45"/>
  <c r="DF12" i="45"/>
  <c r="DE13" i="45"/>
  <c r="DF13" i="45" s="1"/>
  <c r="DE14" i="45"/>
  <c r="DF14" i="45"/>
  <c r="DE15" i="45"/>
  <c r="DF15" i="45" s="1"/>
  <c r="DE16" i="45"/>
  <c r="DF16" i="45"/>
  <c r="DE17" i="45"/>
  <c r="DF17" i="45" s="1"/>
  <c r="DE18" i="45"/>
  <c r="DF18" i="45"/>
  <c r="DE19" i="45"/>
  <c r="DF19" i="45" s="1"/>
  <c r="DE20" i="45"/>
  <c r="DF20" i="45"/>
  <c r="DE21" i="45"/>
  <c r="DF21" i="45" s="1"/>
  <c r="DE22" i="45"/>
  <c r="DF22" i="45"/>
  <c r="DE23" i="45"/>
  <c r="DF23" i="45" s="1"/>
  <c r="DE24" i="45"/>
  <c r="DF24" i="45"/>
  <c r="DE25" i="45"/>
  <c r="DF25" i="45" s="1"/>
  <c r="DE26" i="45"/>
  <c r="DF26" i="45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4" i="45"/>
  <c r="DF34" i="45"/>
  <c r="DE35" i="45"/>
  <c r="DF35" i="45" s="1"/>
  <c r="DE36" i="45"/>
  <c r="DF36" i="45"/>
  <c r="DE37" i="45"/>
  <c r="DF37" i="45" s="1"/>
  <c r="DE38" i="45"/>
  <c r="DF38" i="45"/>
  <c r="DE39" i="45"/>
  <c r="DF39" i="45" s="1"/>
  <c r="DE40" i="45"/>
  <c r="DF40" i="45"/>
  <c r="DE41" i="45"/>
  <c r="DF41" i="45" s="1"/>
  <c r="DE42" i="45"/>
  <c r="DF42" i="45"/>
  <c r="DE43" i="45"/>
  <c r="DF43" i="45" s="1"/>
  <c r="DE44" i="45"/>
  <c r="DF44" i="45"/>
  <c r="DE45" i="45"/>
  <c r="DF45" i="45" s="1"/>
  <c r="DE46" i="45"/>
  <c r="DF46" i="45"/>
  <c r="DE47" i="45"/>
  <c r="DF47" i="45" s="1"/>
  <c r="DE48" i="45"/>
  <c r="DF48" i="45"/>
  <c r="DE49" i="45"/>
  <c r="DF49" i="45" s="1"/>
  <c r="DE50" i="45"/>
  <c r="DF50" i="45"/>
  <c r="DE51" i="45"/>
  <c r="DF51" i="45" s="1"/>
  <c r="DE52" i="45"/>
  <c r="DF52" i="45"/>
  <c r="DE53" i="45"/>
  <c r="DF53" i="45" s="1"/>
  <c r="DE54" i="45"/>
  <c r="DF54" i="45"/>
  <c r="DE55" i="45"/>
  <c r="DF55" i="45" s="1"/>
  <c r="DE56" i="45"/>
  <c r="DF56" i="45"/>
  <c r="DE57" i="45"/>
  <c r="DF57" i="45" s="1"/>
  <c r="DE58" i="45"/>
  <c r="DF58" i="45"/>
  <c r="DE59" i="45"/>
  <c r="DF59" i="45" s="1"/>
  <c r="DE60" i="45"/>
  <c r="DF60" i="45"/>
  <c r="DE61" i="45"/>
  <c r="DF61" i="45" s="1"/>
  <c r="DE62" i="45"/>
  <c r="DF62" i="45"/>
  <c r="DE63" i="45"/>
  <c r="DF63" i="45" s="1"/>
  <c r="DE64" i="45"/>
  <c r="DF64" i="45"/>
  <c r="DE65" i="45"/>
  <c r="DF65" i="45" s="1"/>
  <c r="DE66" i="45"/>
  <c r="DF66" i="45"/>
  <c r="DE67" i="45"/>
  <c r="DF67" i="45" s="1"/>
  <c r="DE68" i="45"/>
  <c r="DF68" i="45"/>
  <c r="DE69" i="45"/>
  <c r="DF69" i="45" s="1"/>
  <c r="DE70" i="45"/>
  <c r="DF70" i="45"/>
  <c r="DE71" i="45"/>
  <c r="DF71" i="45" s="1"/>
  <c r="DE72" i="45"/>
  <c r="DF72" i="45"/>
  <c r="DE73" i="45"/>
  <c r="DF73" i="45" s="1"/>
  <c r="DE74" i="45"/>
  <c r="DF74" i="45"/>
  <c r="DE75" i="45"/>
  <c r="DF75" i="45" s="1"/>
  <c r="DE76" i="45"/>
  <c r="DF76" i="45"/>
  <c r="DE77" i="45"/>
  <c r="DF77" i="45" s="1"/>
  <c r="DE78" i="45"/>
  <c r="DF78" i="45"/>
  <c r="DE79" i="45"/>
  <c r="DF79" i="45" s="1"/>
  <c r="DE80" i="45"/>
  <c r="DF80" i="45"/>
  <c r="DE81" i="45"/>
  <c r="DF81" i="45" s="1"/>
  <c r="DE82" i="45"/>
  <c r="DF82" i="45"/>
  <c r="DE83" i="45"/>
  <c r="DF83" i="45" s="1"/>
  <c r="DE84" i="45"/>
  <c r="DF84" i="45"/>
  <c r="DH5" i="41"/>
  <c r="DI5" i="41" s="1"/>
  <c r="DH6" i="41"/>
  <c r="DI6" i="41"/>
  <c r="DH7" i="41"/>
  <c r="DI7" i="41" s="1"/>
  <c r="DH8" i="41"/>
  <c r="DI8" i="41"/>
  <c r="DH9" i="41"/>
  <c r="DI9" i="41" s="1"/>
  <c r="DH10" i="41"/>
  <c r="DI10" i="41"/>
  <c r="DH11" i="41"/>
  <c r="DI11" i="41" s="1"/>
  <c r="DH12" i="41"/>
  <c r="DI12" i="41"/>
  <c r="DH13" i="41"/>
  <c r="DI13" i="41" s="1"/>
  <c r="DH14" i="41"/>
  <c r="DI14" i="41"/>
  <c r="DH15" i="41"/>
  <c r="DI15" i="41" s="1"/>
  <c r="DH16" i="41"/>
  <c r="DI16" i="41"/>
  <c r="DH17" i="41"/>
  <c r="DI17" i="41" s="1"/>
  <c r="DH18" i="41"/>
  <c r="DI18" i="41"/>
  <c r="DH19" i="41"/>
  <c r="DI19" i="41" s="1"/>
  <c r="DH20" i="41"/>
  <c r="DI20" i="41"/>
  <c r="DH21" i="41"/>
  <c r="DI21" i="41" s="1"/>
  <c r="DH22" i="41"/>
  <c r="DI22" i="41"/>
  <c r="DH23" i="41"/>
  <c r="DI23" i="41" s="1"/>
  <c r="DH24" i="41"/>
  <c r="DI24" i="41"/>
  <c r="DH25" i="41"/>
  <c r="DI25" i="41" s="1"/>
  <c r="DH26" i="41"/>
  <c r="DI26" i="41"/>
  <c r="DH27" i="41"/>
  <c r="DI27" i="41" s="1"/>
  <c r="DH28" i="41"/>
  <c r="DI28" i="41"/>
  <c r="DH29" i="41"/>
  <c r="DI29" i="41" s="1"/>
  <c r="DH30" i="41"/>
  <c r="DI30" i="41"/>
  <c r="DH31" i="41"/>
  <c r="DI31" i="41" s="1"/>
  <c r="DH32" i="41"/>
  <c r="DI32" i="41"/>
  <c r="DH33" i="41"/>
  <c r="DI33" i="41" s="1"/>
  <c r="DH34" i="41"/>
  <c r="DI34" i="41"/>
  <c r="DH35" i="41"/>
  <c r="DI35" i="41" s="1"/>
  <c r="DH36" i="41"/>
  <c r="DI36" i="41"/>
  <c r="DH37" i="41"/>
  <c r="DI37" i="41" s="1"/>
  <c r="DH38" i="41"/>
  <c r="DI38" i="41"/>
  <c r="DH39" i="41"/>
  <c r="DI39" i="41" s="1"/>
  <c r="DH40" i="41"/>
  <c r="DI40" i="41"/>
  <c r="DH41" i="41"/>
  <c r="DI41" i="41" s="1"/>
  <c r="DH42" i="41"/>
  <c r="DI42" i="41"/>
  <c r="DH43" i="41"/>
  <c r="DI43" i="41" s="1"/>
  <c r="DH44" i="41"/>
  <c r="DI44" i="41"/>
  <c r="DH45" i="41"/>
  <c r="DI45" i="41" s="1"/>
  <c r="DH46" i="41"/>
  <c r="DI46" i="41"/>
  <c r="DH47" i="41"/>
  <c r="DI47" i="41" s="1"/>
  <c r="DH48" i="41"/>
  <c r="DI48" i="41"/>
  <c r="DH49" i="41"/>
  <c r="DI49" i="41" s="1"/>
  <c r="DH50" i="41"/>
  <c r="DI50" i="41"/>
  <c r="DH51" i="41"/>
  <c r="DI51" i="41" s="1"/>
  <c r="DH52" i="41"/>
  <c r="DI52" i="41"/>
  <c r="DH53" i="41"/>
  <c r="DI53" i="41" s="1"/>
  <c r="DH54" i="41"/>
  <c r="DI54" i="41"/>
  <c r="DH55" i="41"/>
  <c r="DI55" i="41" s="1"/>
  <c r="DH56" i="41"/>
  <c r="DI56" i="41"/>
  <c r="DH57" i="41"/>
  <c r="DI57" i="41" s="1"/>
  <c r="DH58" i="41"/>
  <c r="DI58" i="41"/>
  <c r="DH59" i="41"/>
  <c r="DI59" i="41" s="1"/>
  <c r="DH60" i="41"/>
  <c r="DI60" i="41"/>
  <c r="DH61" i="41"/>
  <c r="DI61" i="41" s="1"/>
  <c r="DH62" i="41"/>
  <c r="DI62" i="41"/>
  <c r="DH63" i="41"/>
  <c r="DI63" i="41" s="1"/>
  <c r="DH64" i="41"/>
  <c r="DI64" i="41"/>
  <c r="DH65" i="41"/>
  <c r="DI65" i="41" s="1"/>
  <c r="DH66" i="41"/>
  <c r="DI66" i="41"/>
  <c r="DH67" i="41"/>
  <c r="DI67" i="41" s="1"/>
  <c r="DH68" i="41"/>
  <c r="DI68" i="41"/>
  <c r="DH69" i="41"/>
  <c r="DI69" i="41" s="1"/>
  <c r="DH70" i="41"/>
  <c r="DI70" i="41"/>
  <c r="DH71" i="41"/>
  <c r="DI71" i="41" s="1"/>
  <c r="DH72" i="41"/>
  <c r="DI72" i="41"/>
  <c r="DH73" i="41"/>
  <c r="DI73" i="41" s="1"/>
  <c r="DH74" i="41"/>
  <c r="DI74" i="41"/>
  <c r="DH75" i="41"/>
  <c r="DI75" i="41" s="1"/>
  <c r="DH76" i="41"/>
  <c r="DI76" i="41"/>
  <c r="DH77" i="41"/>
  <c r="DI77" i="41" s="1"/>
  <c r="DH78" i="41"/>
  <c r="DI78" i="41"/>
  <c r="DH79" i="41"/>
  <c r="DI79" i="41" s="1"/>
  <c r="DH80" i="41"/>
  <c r="DI80" i="41"/>
  <c r="DH81" i="41"/>
  <c r="DI81" i="41" s="1"/>
  <c r="DH82" i="41"/>
  <c r="DI82" i="41"/>
  <c r="DH83" i="41"/>
  <c r="DI83" i="41" s="1"/>
  <c r="DH84" i="41"/>
  <c r="DI84" i="41"/>
  <c r="DE5" i="41"/>
  <c r="DF5" i="41" s="1"/>
  <c r="DE6" i="41"/>
  <c r="DF6" i="41"/>
  <c r="DE7" i="41"/>
  <c r="DF7" i="41" s="1"/>
  <c r="DE8" i="41"/>
  <c r="DF8" i="41"/>
  <c r="DE9" i="41"/>
  <c r="DF9" i="41" s="1"/>
  <c r="DE10" i="41"/>
  <c r="DF10" i="41"/>
  <c r="DE11" i="41"/>
  <c r="DF11" i="41" s="1"/>
  <c r="DE12" i="41"/>
  <c r="DF12" i="41"/>
  <c r="DE13" i="41"/>
  <c r="DF13" i="41" s="1"/>
  <c r="DE14" i="41"/>
  <c r="DF14" i="41"/>
  <c r="DE15" i="41"/>
  <c r="DF15" i="41" s="1"/>
  <c r="DE16" i="41"/>
  <c r="DF16" i="41"/>
  <c r="DE17" i="41"/>
  <c r="DF17" i="41" s="1"/>
  <c r="DE18" i="41"/>
  <c r="DF18" i="41"/>
  <c r="DE19" i="41"/>
  <c r="DF19" i="41" s="1"/>
  <c r="DE20" i="41"/>
  <c r="DF20" i="41"/>
  <c r="DE21" i="41"/>
  <c r="DF21" i="41" s="1"/>
  <c r="DE22" i="41"/>
  <c r="DF22" i="41"/>
  <c r="DE23" i="41"/>
  <c r="DF23" i="41" s="1"/>
  <c r="DE24" i="41"/>
  <c r="DF24" i="41"/>
  <c r="DE25" i="41"/>
  <c r="DF25" i="41" s="1"/>
  <c r="DE26" i="41"/>
  <c r="DF26" i="41"/>
  <c r="DE27" i="41"/>
  <c r="DF27" i="41" s="1"/>
  <c r="DE28" i="41"/>
  <c r="DF28" i="41"/>
  <c r="DE29" i="41"/>
  <c r="DF29" i="41" s="1"/>
  <c r="DE30" i="41"/>
  <c r="DF30" i="41"/>
  <c r="DE31" i="41"/>
  <c r="DF31" i="41" s="1"/>
  <c r="DE32" i="41"/>
  <c r="DF32" i="41"/>
  <c r="DE33" i="41"/>
  <c r="DF33" i="41" s="1"/>
  <c r="DE34" i="41"/>
  <c r="DF34" i="41"/>
  <c r="DE35" i="41"/>
  <c r="DF35" i="41" s="1"/>
  <c r="DE36" i="41"/>
  <c r="DF36" i="41"/>
  <c r="DE37" i="41"/>
  <c r="DF37" i="41" s="1"/>
  <c r="DE38" i="41"/>
  <c r="DF38" i="41"/>
  <c r="DE39" i="41"/>
  <c r="DF39" i="41" s="1"/>
  <c r="DE40" i="41"/>
  <c r="DF40" i="41"/>
  <c r="DE41" i="41"/>
  <c r="DF41" i="41" s="1"/>
  <c r="DE42" i="41"/>
  <c r="DF42" i="41"/>
  <c r="DE43" i="41"/>
  <c r="DF43" i="41" s="1"/>
  <c r="DE44" i="41"/>
  <c r="DF44" i="41"/>
  <c r="DE45" i="41"/>
  <c r="DF45" i="41" s="1"/>
  <c r="DE46" i="41"/>
  <c r="DF46" i="41"/>
  <c r="DE47" i="41"/>
  <c r="DF47" i="41" s="1"/>
  <c r="DE48" i="41"/>
  <c r="DF48" i="41"/>
  <c r="DE49" i="41"/>
  <c r="DF49" i="41" s="1"/>
  <c r="DE50" i="41"/>
  <c r="DF50" i="41"/>
  <c r="DE51" i="41"/>
  <c r="DF51" i="41" s="1"/>
  <c r="DE52" i="41"/>
  <c r="DF52" i="41"/>
  <c r="DE53" i="41"/>
  <c r="DF53" i="41" s="1"/>
  <c r="DE54" i="41"/>
  <c r="DF54" i="41"/>
  <c r="DE55" i="41"/>
  <c r="DF55" i="41" s="1"/>
  <c r="DE56" i="41"/>
  <c r="DF56" i="41"/>
  <c r="DE57" i="41"/>
  <c r="DF57" i="41" s="1"/>
  <c r="DE58" i="41"/>
  <c r="DF58" i="41"/>
  <c r="DE59" i="41"/>
  <c r="DF59" i="41" s="1"/>
  <c r="DE60" i="41"/>
  <c r="DF60" i="41"/>
  <c r="DE61" i="41"/>
  <c r="DF61" i="41" s="1"/>
  <c r="DE62" i="41"/>
  <c r="DF62" i="41"/>
  <c r="DE63" i="41"/>
  <c r="DF63" i="41" s="1"/>
  <c r="DE64" i="41"/>
  <c r="DF64" i="41"/>
  <c r="DE65" i="41"/>
  <c r="DF65" i="41" s="1"/>
  <c r="DE66" i="41"/>
  <c r="DF66" i="41"/>
  <c r="DE67" i="41"/>
  <c r="DF67" i="41" s="1"/>
  <c r="DE68" i="41"/>
  <c r="DF68" i="41"/>
  <c r="DE69" i="41"/>
  <c r="DF69" i="41" s="1"/>
  <c r="DE70" i="41"/>
  <c r="DF70" i="41"/>
  <c r="DE71" i="41"/>
  <c r="DF71" i="41" s="1"/>
  <c r="DE72" i="41"/>
  <c r="DF72" i="41"/>
  <c r="DE73" i="41"/>
  <c r="DF73" i="41" s="1"/>
  <c r="DE74" i="41"/>
  <c r="DF74" i="41"/>
  <c r="DE75" i="41"/>
  <c r="DF75" i="41" s="1"/>
  <c r="DE76" i="41"/>
  <c r="DF76" i="41"/>
  <c r="DE77" i="41"/>
  <c r="DF77" i="41" s="1"/>
  <c r="DE78" i="41"/>
  <c r="DF78" i="41"/>
  <c r="DE79" i="41"/>
  <c r="DF79" i="41" s="1"/>
  <c r="DE80" i="41"/>
  <c r="DF80" i="41"/>
  <c r="DE81" i="41"/>
  <c r="DF81" i="41" s="1"/>
  <c r="DE82" i="41"/>
  <c r="DF82" i="41"/>
  <c r="DE83" i="41"/>
  <c r="DF83" i="41" s="1"/>
  <c r="DE84" i="41"/>
  <c r="DF84" i="4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/>
  <c r="DK25" i="1"/>
  <c r="DL25" i="1" s="1"/>
  <c r="DK26" i="1"/>
  <c r="DL26" i="1" s="1"/>
  <c r="DK27" i="1"/>
  <c r="DL27" i="1" s="1"/>
  <c r="DK28" i="1"/>
  <c r="DL28" i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/>
  <c r="DK41" i="1"/>
  <c r="DL41" i="1" s="1"/>
  <c r="DK42" i="1"/>
  <c r="DL42" i="1" s="1"/>
  <c r="DK43" i="1"/>
  <c r="DL43" i="1" s="1"/>
  <c r="DK44" i="1"/>
  <c r="DL44" i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/>
  <c r="DK57" i="1"/>
  <c r="DL57" i="1" s="1"/>
  <c r="DK58" i="1"/>
  <c r="DL58" i="1" s="1"/>
  <c r="DK59" i="1"/>
  <c r="DL59" i="1" s="1"/>
  <c r="DK60" i="1"/>
  <c r="DL60" i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C4" i="14"/>
  <c r="DD4" i="14" s="1"/>
  <c r="DM4" i="43"/>
  <c r="DN4" i="43" s="1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I4" i="46"/>
  <c r="DH4" i="46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CZ5" i="14" l="1"/>
  <c r="DA5" i="14" s="1"/>
  <c r="CZ6" i="14"/>
  <c r="DA6" i="14" s="1"/>
  <c r="CZ7" i="14"/>
  <c r="DA7" i="14" s="1"/>
  <c r="CZ8" i="14"/>
  <c r="DA8" i="14" s="1"/>
  <c r="CZ9" i="14"/>
  <c r="DA9" i="14" s="1"/>
  <c r="CZ10" i="14"/>
  <c r="DA10" i="14" s="1"/>
  <c r="CZ11" i="14"/>
  <c r="DA11" i="14" s="1"/>
  <c r="CZ12" i="14"/>
  <c r="DA12" i="14" s="1"/>
  <c r="CZ13" i="14"/>
  <c r="DA13" i="14" s="1"/>
  <c r="CZ14" i="14"/>
  <c r="DA14" i="14" s="1"/>
  <c r="CZ15" i="14"/>
  <c r="DA15" i="14" s="1"/>
  <c r="CZ16" i="14"/>
  <c r="DA16" i="14" s="1"/>
  <c r="CZ17" i="14"/>
  <c r="DA17" i="14" s="1"/>
  <c r="CZ18" i="14"/>
  <c r="DA18" i="14" s="1"/>
  <c r="CZ19" i="14"/>
  <c r="DA19" i="14" s="1"/>
  <c r="CZ20" i="14"/>
  <c r="DA20" i="14" s="1"/>
  <c r="CZ4" i="14"/>
  <c r="DA4" i="14" s="1"/>
  <c r="DG5" i="43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W5" i="14"/>
  <c r="CX5" i="14" s="1"/>
  <c r="CW6" i="14"/>
  <c r="CX6" i="14" s="1"/>
  <c r="CW7" i="14"/>
  <c r="CX7" i="14" s="1"/>
  <c r="CW8" i="14"/>
  <c r="CX8" i="14" s="1"/>
  <c r="CW9" i="14"/>
  <c r="CX9" i="14" s="1"/>
  <c r="CW10" i="14"/>
  <c r="CX10" i="14" s="1"/>
  <c r="CW11" i="14"/>
  <c r="CX11" i="14" s="1"/>
  <c r="CW12" i="14"/>
  <c r="CX12" i="14" s="1"/>
  <c r="CW13" i="14"/>
  <c r="CX13" i="14" s="1"/>
  <c r="CW14" i="14"/>
  <c r="CX14" i="14" s="1"/>
  <c r="CW15" i="14"/>
  <c r="CX15" i="14" s="1"/>
  <c r="CW16" i="14"/>
  <c r="CX16" i="14" s="1"/>
  <c r="CW17" i="14"/>
  <c r="CX17" i="14" s="1"/>
  <c r="CW18" i="14"/>
  <c r="CX18" i="14" s="1"/>
  <c r="CW19" i="14"/>
  <c r="CX19" i="14" s="1"/>
  <c r="CW20" i="14"/>
  <c r="CX20" i="14" s="1"/>
  <c r="CW4" i="14"/>
  <c r="CX4" i="14" s="1"/>
  <c r="DD6" i="43"/>
  <c r="DE6" i="43" s="1"/>
  <c r="DD7" i="43"/>
  <c r="DE7" i="43" s="1"/>
  <c r="DD8" i="43"/>
  <c r="DE8" i="43" s="1"/>
  <c r="DD9" i="43"/>
  <c r="DE9" i="43" s="1"/>
  <c r="DD10" i="43"/>
  <c r="DE10" i="43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H4" i="1"/>
  <c r="CG4" i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B4" i="1"/>
  <c r="CA4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X8" i="1"/>
  <c r="BW8" i="1"/>
  <c r="BX7" i="1"/>
  <c r="BW7" i="1"/>
  <c r="BX6" i="1"/>
  <c r="BW6" i="1"/>
  <c r="BX5" i="1"/>
  <c r="BW5" i="1"/>
  <c r="BX4" i="1"/>
  <c r="BW4" i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H4" i="1"/>
  <c r="BG4" i="1"/>
  <c r="CT7" i="14" l="1"/>
  <c r="CU7" i="14" s="1"/>
  <c r="CT20" i="14"/>
  <c r="CU20" i="14" s="1"/>
  <c r="CR20" i="14"/>
  <c r="CS20" i="14" s="1"/>
  <c r="CR19" i="14"/>
  <c r="CS19" i="14" s="1"/>
  <c r="CT19" i="14" s="1"/>
  <c r="CU19" i="14" s="1"/>
  <c r="CR18" i="14"/>
  <c r="CS18" i="14" s="1"/>
  <c r="CT18" i="14" s="1"/>
  <c r="CU18" i="14" s="1"/>
  <c r="CQ17" i="14"/>
  <c r="CR17" i="14" s="1"/>
  <c r="CS17" i="14" s="1"/>
  <c r="CT17" i="14" s="1"/>
  <c r="CU17" i="14" s="1"/>
  <c r="CS16" i="14"/>
  <c r="CT16" i="14" s="1"/>
  <c r="CU16" i="14" s="1"/>
  <c r="CR16" i="14"/>
  <c r="CR15" i="14"/>
  <c r="CS15" i="14" s="1"/>
  <c r="CT15" i="14" s="1"/>
  <c r="CU15" i="14" s="1"/>
  <c r="CQ14" i="14"/>
  <c r="CR14" i="14" s="1"/>
  <c r="CS14" i="14" s="1"/>
  <c r="CT14" i="14" s="1"/>
  <c r="CU14" i="14" s="1"/>
  <c r="CR13" i="14"/>
  <c r="CS13" i="14" s="1"/>
  <c r="CT13" i="14" s="1"/>
  <c r="CU13" i="14" s="1"/>
  <c r="CQ12" i="14"/>
  <c r="CR12" i="14" s="1"/>
  <c r="CS12" i="14" s="1"/>
  <c r="CT12" i="14" s="1"/>
  <c r="CU12" i="14" s="1"/>
  <c r="CS11" i="14"/>
  <c r="CT11" i="14" s="1"/>
  <c r="CU11" i="14" s="1"/>
  <c r="CR11" i="14"/>
  <c r="CQ10" i="14"/>
  <c r="CR10" i="14" s="1"/>
  <c r="CS10" i="14" s="1"/>
  <c r="CT10" i="14" s="1"/>
  <c r="CU10" i="14" s="1"/>
  <c r="CR9" i="14"/>
  <c r="CS9" i="14" s="1"/>
  <c r="CT9" i="14" s="1"/>
  <c r="CU9" i="14" s="1"/>
  <c r="CR8" i="14"/>
  <c r="CS8" i="14" s="1"/>
  <c r="CT8" i="14" s="1"/>
  <c r="CU8" i="14" s="1"/>
  <c r="CR7" i="14"/>
  <c r="CS7" i="14" s="1"/>
  <c r="CQ7" i="14"/>
  <c r="CQ6" i="14" s="1"/>
  <c r="CR6" i="14" s="1"/>
  <c r="CS6" i="14" s="1"/>
  <c r="CT6" i="14" s="1"/>
  <c r="CU6" i="14" s="1"/>
  <c r="CR5" i="14"/>
  <c r="CS5" i="14" s="1"/>
  <c r="CT5" i="14" s="1"/>
  <c r="CU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Q4" i="14" l="1"/>
  <c r="CR4" i="14" s="1"/>
  <c r="CS4" i="14" s="1"/>
  <c r="CT4" i="14" s="1"/>
  <c r="CU4" i="14" s="1"/>
  <c r="CR4" i="42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S4" i="42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U4" i="22"/>
  <c r="CT4" i="22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J5" i="41" l="1"/>
  <c r="CK5" i="41" s="1"/>
  <c r="CJ6" i="41"/>
  <c r="CK6" i="41"/>
  <c r="CJ7" i="41"/>
  <c r="CK7" i="41" s="1"/>
  <c r="CJ8" i="41"/>
  <c r="CK8" i="4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B4" i="46"/>
  <c r="CA4" i="46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<sst xmlns="http://schemas.openxmlformats.org/spreadsheetml/2006/main" count="3687" uniqueCount="373">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</sst>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6" formatCode="_-* #,##0_р_._-;\-* #,##0_р_._-;_-* &quot;-&quot;??_р_._-;_-@_-"/>
  </numFmts>
  <fonts count="4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</cellStyleXfs>
  <cellXfs count="960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9" fontId="0" fillId="0" borderId="0" xfId="0" applyNumberFormat="1"/>
    <xf numFmtId="0" fontId="4" fillId="0" borderId="0" xfId="3" applyBorder="1" applyAlignment="1">
      <alignment horizontal="center" vertic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4" fillId="0" borderId="0" xfId="3" applyBorder="1" applyAlignment="1">
      <alignment horizontal="center" vertic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2" xfId="2" applyFont="1" applyBorder="1" applyAlignment="1">
      <alignment horizontal="center" vertical="center" wrapText="1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7" fillId="3" borderId="12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4" fillId="0" borderId="6" xfId="3" applyBorder="1" applyAlignment="1">
      <alignment horizontal="center" vertical="center" wrapText="1"/>
    </xf>
    <xf numFmtId="0" fontId="5" fillId="0" borderId="0" xfId="12" applyFont="1"/>
    <xf numFmtId="9" fontId="5" fillId="0" borderId="0" xfId="15" applyFont="1"/>
    <xf numFmtId="0" fontId="5" fillId="2" borderId="10" xfId="13" applyFont="1" applyBorder="1" applyAlignment="1">
      <alignment horizontal="center"/>
    </xf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6" fontId="0" fillId="0" borderId="10" xfId="16" applyNumberFormat="1" applyFont="1" applyFill="1" applyBorder="1"/>
    <xf numFmtId="176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</cellXfs>
  <cellStyles count="29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X65"/>
  <sheetViews>
    <sheetView showGridLines="0" view="pageBreakPreview" zoomScale="85" zoomScaleSheetLayoutView="85" workbookViewId="0">
      <pane xSplit="1" ySplit="3" topLeftCell="CW4" activePane="bottomRight" state="frozen"/>
      <selection activeCell="DK4" sqref="DK4"/>
      <selection pane="topRight" activeCell="DK4" sqref="DK4"/>
      <selection pane="bottomLeft" activeCell="DK4" sqref="DK4"/>
      <selection pane="bottomRight" activeCell="DA30" sqref="DA30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customWidth="1" outlineLevel="1"/>
    <col min="20" max="20" width="11.5703125" style="732" customWidth="1" outlineLevel="1"/>
    <col min="21" max="21" width="10.28515625" style="732" customWidth="1"/>
    <col min="22" max="26" width="8.140625" style="732" customWidth="1" outlineLevel="1"/>
    <col min="27" max="27" width="6.42578125" style="732" customWidth="1" outlineLevel="1"/>
    <col min="28" max="39" width="8.140625" style="732" customWidth="1" outlineLevel="1"/>
    <col min="40" max="40" width="9.85546875" style="732" customWidth="1"/>
    <col min="41" max="52" width="9.140625" style="732" customWidth="1" outlineLevel="1"/>
    <col min="53" max="53" width="8.42578125" style="732" customWidth="1" outlineLevel="1"/>
    <col min="54" max="54" width="10.140625" style="732" customWidth="1" outlineLevel="1"/>
    <col min="55" max="55" width="8.42578125" style="732" customWidth="1" outlineLevel="1"/>
    <col min="56" max="56" width="9.28515625" style="732" customWidth="1" outlineLevel="1"/>
    <col min="57" max="57" width="10.140625" style="732" customWidth="1" outlineLevel="1"/>
    <col min="58" max="59" width="9.85546875" style="732" customWidth="1" outlineLevel="1"/>
    <col min="60" max="60" width="11.5703125" style="732" customWidth="1" outlineLevel="1"/>
    <col min="61" max="61" width="10.7109375" style="732" customWidth="1"/>
    <col min="62" max="62" width="10.5703125" style="732" customWidth="1"/>
    <col min="63" max="63" width="10.28515625" style="732" customWidth="1"/>
    <col min="64" max="67" width="8.85546875" style="732" customWidth="1"/>
    <col min="68" max="74" width="11.5703125" style="732" customWidth="1"/>
    <col min="75" max="75" width="11.5703125" style="750" customWidth="1"/>
    <col min="76" max="76" width="11.5703125" style="732" customWidth="1"/>
    <col min="77" max="77" width="9.7109375" style="732" customWidth="1"/>
    <col min="78" max="78" width="9.85546875" style="732" customWidth="1"/>
    <col min="79" max="79" width="13.140625" style="732" customWidth="1"/>
    <col min="80" max="80" width="11" style="732" customWidth="1"/>
    <col min="81" max="81" width="11.140625" style="732" customWidth="1"/>
    <col min="82" max="82" width="9.5703125" style="732" customWidth="1"/>
    <col min="83" max="83" width="10.28515625" style="732" customWidth="1"/>
    <col min="84" max="84" width="11.140625" style="732" customWidth="1"/>
    <col min="85" max="85" width="9.5703125" style="732" customWidth="1"/>
    <col min="86" max="86" width="11" style="732" customWidth="1"/>
    <col min="87" max="87" width="11.140625" style="732" customWidth="1"/>
    <col min="88" max="88" width="9.5703125" style="732" customWidth="1"/>
    <col min="89" max="89" width="11" style="732" customWidth="1"/>
    <col min="90" max="90" width="11.140625" style="732" customWidth="1"/>
    <col min="91" max="91" width="9.5703125" style="732" customWidth="1"/>
    <col min="92" max="92" width="11" style="732" customWidth="1"/>
    <col min="93" max="93" width="11.140625" style="732" customWidth="1"/>
    <col min="94" max="94" width="9.5703125" style="732" customWidth="1"/>
    <col min="95" max="95" width="11" style="732" customWidth="1"/>
    <col min="96" max="96" width="11.140625" style="732" customWidth="1"/>
    <col min="97" max="98" width="11" style="732" customWidth="1"/>
    <col min="99" max="99" width="11.140625" style="732" customWidth="1"/>
    <col min="100" max="105" width="9.140625" style="732" customWidth="1"/>
    <col min="106" max="107" width="9.140625" style="732"/>
    <col min="108" max="108" width="10.7109375" style="732" customWidth="1"/>
    <col min="109" max="110" width="9.140625" style="732"/>
    <col min="111" max="111" width="10.7109375" style="732" customWidth="1"/>
    <col min="112" max="113" width="9.140625" style="732"/>
    <col min="114" max="114" width="10.7109375" style="732" customWidth="1"/>
    <col min="115" max="116" width="9.140625" style="732"/>
    <col min="117" max="117" width="10.7109375" style="732" customWidth="1"/>
    <col min="118" max="119" width="9.140625" style="732"/>
    <col min="120" max="120" width="10.7109375" style="732" customWidth="1"/>
    <col min="121" max="121" width="9.140625" style="732"/>
    <col min="122" max="123" width="11.140625" style="732" customWidth="1"/>
    <col min="124" max="126" width="14" style="732" customWidth="1"/>
    <col min="127" max="127" width="9.140625" style="732"/>
    <col min="128" max="128" width="12.140625" style="732" customWidth="1"/>
    <col min="129" max="129" width="12.7109375" style="732" customWidth="1"/>
    <col min="130" max="16384" width="9.140625" style="732"/>
  </cols>
  <sheetData>
    <row r="1" spans="1:128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28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5"/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Q2" s="685"/>
      <c r="DR2" s="603" t="s">
        <v>338</v>
      </c>
      <c r="DS2" s="601"/>
      <c r="DT2" s="732"/>
      <c r="DU2" s="732"/>
      <c r="DV2" s="732"/>
      <c r="DW2" s="732"/>
      <c r="DX2" s="732"/>
    </row>
    <row r="3" spans="1:128" s="164" customFormat="1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15" t="s">
        <v>334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Q3" s="847">
        <v>42095</v>
      </c>
      <c r="DR3" s="600" t="s">
        <v>141</v>
      </c>
      <c r="DS3" s="601" t="s">
        <v>121</v>
      </c>
      <c r="DT3" s="732"/>
      <c r="DU3" s="732"/>
      <c r="DV3" s="732"/>
      <c r="DW3" s="732"/>
      <c r="DX3" s="732"/>
    </row>
    <row r="4" spans="1:128" x14ac:dyDescent="0.25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U4" s="459"/>
    </row>
    <row r="5" spans="1:128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  <c r="DQ5" s="291">
        <v>2174.0714780000003</v>
      </c>
      <c r="DR5" s="615">
        <f t="shared" ref="DR5:DR65" si="20">DQ5-BP5</f>
        <v>515.05990100000031</v>
      </c>
      <c r="DS5" s="622">
        <f t="shared" ref="DS5:DS65" si="21">DR5/BP5</f>
        <v>0.31046190885019986</v>
      </c>
    </row>
    <row r="6" spans="1:128" x14ac:dyDescent="0.25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22">CP6-BC6</f>
        <v>-21.732314000000002</v>
      </c>
      <c r="CR6" s="623">
        <f t="shared" ref="CR6:CR65" si="23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24">DE6-BL6</f>
        <v>-1.4000780000000077</v>
      </c>
      <c r="DG6" s="623">
        <f t="shared" ref="DG6:DG65" si="25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  <c r="DQ6" s="734">
        <v>243.34097399999999</v>
      </c>
      <c r="DR6" s="616">
        <f t="shared" si="20"/>
        <v>6.2141110000000026</v>
      </c>
      <c r="DS6" s="623">
        <f t="shared" si="21"/>
        <v>2.6205849988408959E-2</v>
      </c>
      <c r="DT6" s="561"/>
    </row>
    <row r="7" spans="1:128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22"/>
        <v>-22.327301000000006</v>
      </c>
      <c r="CR7" s="561">
        <f t="shared" si="23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24"/>
        <v>-0.73294199999998</v>
      </c>
      <c r="DG7" s="561">
        <f t="shared" si="25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  <c r="DQ7" s="732">
        <v>235.200672</v>
      </c>
      <c r="DR7" s="617">
        <f t="shared" si="20"/>
        <v>5.303592000000009</v>
      </c>
      <c r="DS7" s="561">
        <f t="shared" si="21"/>
        <v>2.3069418715540056E-2</v>
      </c>
    </row>
    <row r="8" spans="1:128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22"/>
        <v>0.59498700000000149</v>
      </c>
      <c r="CR8" s="561">
        <f t="shared" si="23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24"/>
        <v>-0.66713600000000106</v>
      </c>
      <c r="DG8" s="561">
        <f t="shared" si="25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  <c r="DQ8" s="732">
        <v>8.1403020000000001</v>
      </c>
      <c r="DR8" s="617">
        <f t="shared" si="20"/>
        <v>0.91051899999999986</v>
      </c>
      <c r="DS8" s="561">
        <f t="shared" si="21"/>
        <v>0.12594001784009282</v>
      </c>
    </row>
    <row r="9" spans="1:128" x14ac:dyDescent="0.25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22"/>
        <v>42.607785000000007</v>
      </c>
      <c r="CR9" s="623">
        <f t="shared" si="23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24"/>
        <v>33.115747999999996</v>
      </c>
      <c r="DG9" s="623">
        <f t="shared" si="25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  <c r="DQ9" s="734">
        <v>173.83602299999998</v>
      </c>
      <c r="DR9" s="616">
        <f t="shared" si="20"/>
        <v>40.937737999999968</v>
      </c>
      <c r="DS9" s="623">
        <f t="shared" si="21"/>
        <v>0.30803812103369099</v>
      </c>
    </row>
    <row r="10" spans="1:128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22"/>
        <v>-1.703638999999999</v>
      </c>
      <c r="CR10" s="561">
        <f t="shared" si="23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24"/>
        <v>26.181452</v>
      </c>
      <c r="DG10" s="561">
        <f t="shared" si="25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  <c r="DQ10" s="732">
        <v>33.536082999999998</v>
      </c>
      <c r="DR10" s="617">
        <f t="shared" si="20"/>
        <v>15.325621999999999</v>
      </c>
      <c r="DS10" s="561">
        <f t="shared" si="21"/>
        <v>0.84158341735555187</v>
      </c>
    </row>
    <row r="11" spans="1:128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22"/>
        <v>44.311424000000002</v>
      </c>
      <c r="CR11" s="561">
        <f t="shared" si="23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24"/>
        <v>6.9342959999999891</v>
      </c>
      <c r="DG11" s="561">
        <f t="shared" si="25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  <c r="DQ11" s="732">
        <v>140.29993999999999</v>
      </c>
      <c r="DR11" s="617">
        <f t="shared" si="20"/>
        <v>25.612115999999986</v>
      </c>
      <c r="DS11" s="561">
        <f t="shared" si="21"/>
        <v>0.22332027155733625</v>
      </c>
    </row>
    <row r="12" spans="1:128" x14ac:dyDescent="0.25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22"/>
        <v>172.01888299999996</v>
      </c>
      <c r="CR12" s="623">
        <f t="shared" si="23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24"/>
        <v>271.42769800000008</v>
      </c>
      <c r="DG12" s="623">
        <f t="shared" si="25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  <c r="DQ12" s="734">
        <v>752.69261300000016</v>
      </c>
      <c r="DR12" s="616">
        <f t="shared" si="20"/>
        <v>154.03181400000017</v>
      </c>
      <c r="DS12" s="623">
        <f t="shared" si="21"/>
        <v>0.25729397057113834</v>
      </c>
    </row>
    <row r="13" spans="1:128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22"/>
        <v>-11.847676000000007</v>
      </c>
      <c r="CR13" s="561">
        <f t="shared" si="23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24"/>
        <v>12.053053000000006</v>
      </c>
      <c r="DG13" s="561">
        <f t="shared" si="25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  <c r="DQ13" s="732">
        <v>149.86841099999998</v>
      </c>
      <c r="DR13" s="617">
        <f t="shared" si="20"/>
        <v>28.085112999999978</v>
      </c>
      <c r="DS13" s="561">
        <f t="shared" si="21"/>
        <v>0.23061547405293603</v>
      </c>
    </row>
    <row r="14" spans="1:128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22"/>
        <v>69.482665000000054</v>
      </c>
      <c r="CR14" s="561">
        <f t="shared" si="23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24"/>
        <v>96.890535</v>
      </c>
      <c r="DG14" s="561">
        <f t="shared" si="25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  <c r="DQ14" s="732">
        <v>248.30876800000001</v>
      </c>
      <c r="DR14" s="617">
        <f t="shared" si="20"/>
        <v>5.5977710000000229</v>
      </c>
      <c r="DS14" s="561">
        <f t="shared" si="21"/>
        <v>2.3063524393993666E-2</v>
      </c>
    </row>
    <row r="15" spans="1:128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22"/>
        <v>15.975124999999998</v>
      </c>
      <c r="CR15" s="561">
        <f t="shared" si="23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24"/>
        <v>17.589185000000015</v>
      </c>
      <c r="DG15" s="561">
        <f t="shared" si="25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  <c r="DQ15" s="732">
        <v>79.166060999999999</v>
      </c>
      <c r="DR15" s="617">
        <f t="shared" si="20"/>
        <v>19.168771999999997</v>
      </c>
      <c r="DS15" s="561">
        <f t="shared" si="21"/>
        <v>0.31949396913583872</v>
      </c>
    </row>
    <row r="16" spans="1:128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22"/>
        <v>81.085782999999992</v>
      </c>
      <c r="CR16" s="561">
        <f t="shared" si="23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24"/>
        <v>62.804638000000011</v>
      </c>
      <c r="DG16" s="561">
        <f t="shared" si="25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  <c r="DQ16" s="732">
        <v>190.52267900000001</v>
      </c>
      <c r="DR16" s="617">
        <f t="shared" si="20"/>
        <v>80.458214000000012</v>
      </c>
      <c r="DS16" s="561">
        <f t="shared" si="21"/>
        <v>0.73100990405940747</v>
      </c>
    </row>
    <row r="17" spans="1:126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22"/>
        <v>11.280726000000001</v>
      </c>
      <c r="CR17" s="561">
        <f t="shared" si="23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24"/>
        <v>82.925975000000008</v>
      </c>
      <c r="DG17" s="561">
        <f t="shared" si="25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  <c r="DQ17" s="732">
        <v>48.180739000000003</v>
      </c>
      <c r="DR17" s="617">
        <f t="shared" si="20"/>
        <v>18.813024000000002</v>
      </c>
      <c r="DS17" s="561">
        <f t="shared" si="21"/>
        <v>0.64060223956817897</v>
      </c>
    </row>
    <row r="18" spans="1:126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22"/>
        <v>5.509058999999997</v>
      </c>
      <c r="CR18" s="561">
        <f t="shared" si="23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24"/>
        <v>-8.8889999999999247E-3</v>
      </c>
      <c r="DG18" s="561">
        <f t="shared" si="25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  <c r="DQ18" s="732">
        <v>12.672315000000001</v>
      </c>
      <c r="DR18" s="617">
        <f t="shared" si="20"/>
        <v>-0.14959199999999839</v>
      </c>
      <c r="DS18" s="561">
        <f t="shared" si="21"/>
        <v>-1.1666907270501837E-2</v>
      </c>
    </row>
    <row r="19" spans="1:126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22"/>
        <v>0.53320100000000181</v>
      </c>
      <c r="CR19" s="561">
        <f t="shared" si="23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24"/>
        <v>-0.82679900000000117</v>
      </c>
      <c r="DG19" s="561">
        <f t="shared" si="25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  <c r="DQ19" s="732">
        <v>23.97364</v>
      </c>
      <c r="DR19" s="617">
        <f t="shared" si="20"/>
        <v>2.0585120000000003</v>
      </c>
      <c r="DS19" s="561">
        <f t="shared" si="21"/>
        <v>9.3931096364118907E-2</v>
      </c>
    </row>
    <row r="20" spans="1:126" x14ac:dyDescent="0.25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22"/>
        <v>179.65054499999985</v>
      </c>
      <c r="CR20" s="623">
        <f t="shared" si="23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24"/>
        <v>318.08626200000015</v>
      </c>
      <c r="DG20" s="623">
        <f t="shared" si="25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  <c r="DQ20" s="734">
        <v>1004.201868</v>
      </c>
      <c r="DR20" s="616">
        <f t="shared" si="20"/>
        <v>313.87623799999994</v>
      </c>
      <c r="DS20" s="623">
        <f t="shared" si="21"/>
        <v>0.45467852323547647</v>
      </c>
    </row>
    <row r="21" spans="1:126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22"/>
        <v>115.94665200000003</v>
      </c>
      <c r="CR21" s="561">
        <f t="shared" si="23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24"/>
        <v>196.43928699999998</v>
      </c>
      <c r="DG21" s="561">
        <f t="shared" si="25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  <c r="DQ21" s="732">
        <v>550.05993599999999</v>
      </c>
      <c r="DR21" s="617">
        <f t="shared" si="20"/>
        <v>225.41696200000001</v>
      </c>
      <c r="DS21" s="561">
        <f t="shared" si="21"/>
        <v>0.69435342839115322</v>
      </c>
    </row>
    <row r="22" spans="1:126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22"/>
        <v>8.3485700000000094</v>
      </c>
      <c r="CR22" s="561">
        <f t="shared" si="23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24"/>
        <v>13.562121000000005</v>
      </c>
      <c r="DG22" s="561">
        <f t="shared" si="25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  <c r="DQ22" s="732">
        <v>87.302712999999997</v>
      </c>
      <c r="DR22" s="617">
        <f t="shared" si="20"/>
        <v>11.070706000000001</v>
      </c>
      <c r="DS22" s="561">
        <f t="shared" si="21"/>
        <v>0.14522385590608944</v>
      </c>
    </row>
    <row r="23" spans="1:126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22"/>
        <v>33.540343000000007</v>
      </c>
      <c r="CR23" s="561">
        <f t="shared" si="23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24"/>
        <v>73.097710000000006</v>
      </c>
      <c r="DG23" s="561">
        <f t="shared" si="25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  <c r="DQ23" s="732">
        <v>204.35271599999999</v>
      </c>
      <c r="DR23" s="617">
        <f t="shared" si="20"/>
        <v>51.655513999999982</v>
      </c>
      <c r="DS23" s="561">
        <f t="shared" si="21"/>
        <v>0.33828723331813232</v>
      </c>
    </row>
    <row r="24" spans="1:126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22"/>
        <v>22.864976000000013</v>
      </c>
      <c r="CR24" s="561">
        <f t="shared" si="23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24"/>
        <v>34.625536000000011</v>
      </c>
      <c r="DG24" s="561">
        <f t="shared" si="25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  <c r="DQ24" s="732">
        <v>162.47993599999998</v>
      </c>
      <c r="DR24" s="617">
        <f t="shared" si="20"/>
        <v>25.753441999999978</v>
      </c>
      <c r="DS24" s="561">
        <f t="shared" si="21"/>
        <v>0.18835736400876321</v>
      </c>
    </row>
    <row r="25" spans="1:126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22"/>
        <v>-1.0499959999999999</v>
      </c>
      <c r="CR25" s="561">
        <f t="shared" si="23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24"/>
        <v>0.36160800000000004</v>
      </c>
      <c r="DG25" s="561">
        <f t="shared" si="25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  <c r="DQ25" s="732">
        <v>6.5669999999999999E-3</v>
      </c>
      <c r="DR25" s="617">
        <f t="shared" si="20"/>
        <v>-2.0386000000000001E-2</v>
      </c>
      <c r="DS25" s="561">
        <f t="shared" si="21"/>
        <v>-0.75635365265462107</v>
      </c>
    </row>
    <row r="26" spans="1:126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22"/>
        <v>0</v>
      </c>
      <c r="CR26" s="561" t="e">
        <f t="shared" si="23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24"/>
        <v>0</v>
      </c>
      <c r="DG26" s="561" t="e">
        <f t="shared" si="25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  <c r="DR26" s="617"/>
      <c r="DS26" s="561"/>
    </row>
    <row r="27" spans="1:126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22"/>
        <v>30.173061000000075</v>
      </c>
      <c r="CR27" s="622">
        <f t="shared" si="23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24"/>
        <v>-33.870235999999977</v>
      </c>
      <c r="DG27" s="622">
        <f t="shared" si="25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  <c r="DQ27" s="291">
        <v>641.48591799999997</v>
      </c>
      <c r="DR27" s="615">
        <f t="shared" si="20"/>
        <v>34.477922000000035</v>
      </c>
      <c r="DS27" s="622">
        <f t="shared" si="21"/>
        <v>5.6799782255257211E-2</v>
      </c>
      <c r="DV27" s="561"/>
    </row>
    <row r="28" spans="1:126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22"/>
        <v>-4.112095999999994</v>
      </c>
      <c r="CR28" s="624">
        <f t="shared" si="23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24"/>
        <v>-3.2394859999999994</v>
      </c>
      <c r="DG28" s="624">
        <f t="shared" si="25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  <c r="DQ28" s="21">
        <v>89.601896000000011</v>
      </c>
      <c r="DR28" s="618">
        <f t="shared" si="20"/>
        <v>0.86395900000000836</v>
      </c>
      <c r="DS28" s="624">
        <f t="shared" si="21"/>
        <v>9.7360726337373422E-3</v>
      </c>
    </row>
    <row r="29" spans="1:126" x14ac:dyDescent="0.25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22"/>
        <v>-3.8428459999999944</v>
      </c>
      <c r="CR29" s="561">
        <f t="shared" si="23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24"/>
        <v>-2.9804639999999978</v>
      </c>
      <c r="DG29" s="561">
        <f t="shared" si="25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  <c r="DQ29" s="732">
        <v>79.400000000000006</v>
      </c>
      <c r="DR29" s="617">
        <f t="shared" si="20"/>
        <v>0.32414400000000398</v>
      </c>
      <c r="DS29" s="561">
        <f t="shared" si="21"/>
        <v>4.0991525908996036E-3</v>
      </c>
    </row>
    <row r="30" spans="1:126" x14ac:dyDescent="0.25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22"/>
        <v>0.11999999999999744</v>
      </c>
      <c r="CR30" s="561">
        <f t="shared" si="23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24"/>
        <v>-0.30000000000000071</v>
      </c>
      <c r="DG30" s="561">
        <f t="shared" si="25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  <c r="DQ30" s="732">
        <v>17.399999999999999</v>
      </c>
      <c r="DR30" s="617">
        <f t="shared" si="20"/>
        <v>-0.12000000000000099</v>
      </c>
      <c r="DS30" s="561">
        <f t="shared" si="21"/>
        <v>-6.8493150684932076E-3</v>
      </c>
    </row>
    <row r="31" spans="1:126" x14ac:dyDescent="0.25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22"/>
        <v>-3.9840000000000018</v>
      </c>
      <c r="CR31" s="561">
        <f t="shared" si="23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24"/>
        <v>-2.6880000000000024</v>
      </c>
      <c r="DG31" s="561">
        <f t="shared" si="25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  <c r="DQ31" s="732">
        <v>62</v>
      </c>
      <c r="DR31" s="617">
        <f t="shared" si="20"/>
        <v>0.47999999999999687</v>
      </c>
      <c r="DS31" s="561">
        <f t="shared" si="21"/>
        <v>7.8023407022106122E-3</v>
      </c>
    </row>
    <row r="32" spans="1:126" x14ac:dyDescent="0.25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22"/>
        <v>2.1154000000000003E-2</v>
      </c>
      <c r="CR32" s="561">
        <f t="shared" si="23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24"/>
        <v>7.536000000000001E-3</v>
      </c>
      <c r="DG32" s="561">
        <f t="shared" si="25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  <c r="DQ32" s="732">
        <v>0</v>
      </c>
      <c r="DR32" s="617">
        <f t="shared" si="20"/>
        <v>-3.5855999999999999E-2</v>
      </c>
      <c r="DS32" s="561">
        <f t="shared" si="21"/>
        <v>-1</v>
      </c>
    </row>
    <row r="33" spans="1:123" x14ac:dyDescent="0.25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22"/>
        <v>-0.26924999999999955</v>
      </c>
      <c r="CR33" s="561">
        <f t="shared" si="23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24"/>
        <v>-0.25902200000000164</v>
      </c>
      <c r="DG33" s="561">
        <f t="shared" si="25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  <c r="DQ33" s="732">
        <v>10.201896000000001</v>
      </c>
      <c r="DR33" s="617">
        <f t="shared" si="20"/>
        <v>0.53981500000000082</v>
      </c>
      <c r="DS33" s="561">
        <f t="shared" si="21"/>
        <v>5.5869434338213557E-2</v>
      </c>
    </row>
    <row r="34" spans="1:123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22"/>
        <v>3.8689999999999998</v>
      </c>
      <c r="CR34" s="625">
        <f t="shared" si="23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24"/>
        <v>-2.4439999999999991</v>
      </c>
      <c r="DG34" s="625">
        <f t="shared" si="25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  <c r="DQ34" s="159">
        <v>15.540999999999999</v>
      </c>
      <c r="DR34" s="619">
        <f t="shared" si="20"/>
        <v>-2.1190000000000015</v>
      </c>
      <c r="DS34" s="625">
        <f t="shared" si="21"/>
        <v>-0.11998867497168751</v>
      </c>
    </row>
    <row r="35" spans="1:123" x14ac:dyDescent="0.25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22"/>
        <v>3.8689999999999998</v>
      </c>
      <c r="CR35" s="561">
        <f t="shared" si="23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24"/>
        <v>-2.4439999999999991</v>
      </c>
      <c r="DG35" s="561">
        <f t="shared" si="25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  <c r="DQ35" s="732">
        <v>15.540999999999999</v>
      </c>
      <c r="DR35" s="617">
        <f t="shared" si="20"/>
        <v>-2.1190000000000015</v>
      </c>
      <c r="DS35" s="561">
        <f t="shared" si="21"/>
        <v>-0.11998867497168751</v>
      </c>
    </row>
    <row r="36" spans="1:123" x14ac:dyDescent="0.25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22"/>
        <v>-2.472</v>
      </c>
      <c r="CR36" s="561">
        <f t="shared" si="23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24"/>
        <v>0.38399999999999945</v>
      </c>
      <c r="DG36" s="561">
        <f t="shared" si="25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  <c r="DQ36" s="732">
        <v>1.2769999999999999</v>
      </c>
      <c r="DR36" s="617">
        <f t="shared" si="20"/>
        <v>-2.4219999999999997</v>
      </c>
      <c r="DS36" s="561">
        <f t="shared" si="21"/>
        <v>-0.65477155988104885</v>
      </c>
    </row>
    <row r="37" spans="1:123" x14ac:dyDescent="0.25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22"/>
        <v>6.3410000000000011</v>
      </c>
      <c r="CR37" s="561">
        <f t="shared" si="23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24"/>
        <v>-2.8279999999999994</v>
      </c>
      <c r="DG37" s="561">
        <f t="shared" si="25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  <c r="DQ37" s="732">
        <v>14.263999999999999</v>
      </c>
      <c r="DR37" s="617">
        <f t="shared" si="20"/>
        <v>0.30299999999999905</v>
      </c>
      <c r="DS37" s="561">
        <f t="shared" si="21"/>
        <v>2.1703316381347971E-2</v>
      </c>
    </row>
    <row r="38" spans="1:123" x14ac:dyDescent="0.25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22"/>
        <v>-1.6320000000000014</v>
      </c>
      <c r="CR38" s="624">
        <f t="shared" si="23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24"/>
        <v>1.2629999999999981</v>
      </c>
      <c r="DG38" s="624">
        <f t="shared" si="25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  <c r="DQ38" s="21">
        <v>23.893999999999998</v>
      </c>
      <c r="DR38" s="618">
        <f t="shared" si="20"/>
        <v>1.1609999999999978</v>
      </c>
      <c r="DS38" s="624">
        <f t="shared" si="21"/>
        <v>5.1071130075220947E-2</v>
      </c>
    </row>
    <row r="39" spans="1:123" x14ac:dyDescent="0.25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22"/>
        <v>-1.6320000000000014</v>
      </c>
      <c r="CR39" s="561">
        <f t="shared" si="23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24"/>
        <v>1.2629999999999981</v>
      </c>
      <c r="DG39" s="561">
        <f t="shared" si="25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  <c r="DQ39" s="732">
        <v>23.893999999999998</v>
      </c>
      <c r="DR39" s="617">
        <f t="shared" si="20"/>
        <v>1.1609999999999978</v>
      </c>
      <c r="DS39" s="561">
        <f t="shared" si="21"/>
        <v>5.1071130075220947E-2</v>
      </c>
    </row>
    <row r="40" spans="1:123" x14ac:dyDescent="0.25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22"/>
        <v>-2.918000000000001</v>
      </c>
      <c r="CR40" s="561">
        <f t="shared" si="23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24"/>
        <v>-0.10200000000000031</v>
      </c>
      <c r="DG40" s="561">
        <f t="shared" si="25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  <c r="DQ40" s="732">
        <v>8.1159999999999997</v>
      </c>
      <c r="DR40" s="617">
        <f t="shared" si="20"/>
        <v>0.41799999999999926</v>
      </c>
      <c r="DS40" s="561">
        <f t="shared" si="21"/>
        <v>5.4299818134580312E-2</v>
      </c>
    </row>
    <row r="41" spans="1:123" x14ac:dyDescent="0.25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22"/>
        <v>1.8650000000000002</v>
      </c>
      <c r="CR41" s="626">
        <f t="shared" si="23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24"/>
        <v>-0.29000000000000004</v>
      </c>
      <c r="DG41" s="626">
        <f t="shared" si="25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  <c r="DQ41" s="60">
        <v>3.1930000000000001</v>
      </c>
      <c r="DR41" s="620">
        <f t="shared" si="20"/>
        <v>-0.1160000000000001</v>
      </c>
      <c r="DS41" s="626">
        <f t="shared" si="21"/>
        <v>-3.505590812934424E-2</v>
      </c>
    </row>
    <row r="42" spans="1:123" x14ac:dyDescent="0.25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22"/>
        <v>-0.34200000000000008</v>
      </c>
      <c r="CR42" s="626">
        <f t="shared" si="23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24"/>
        <v>1.3790000000000004</v>
      </c>
      <c r="DG42" s="626">
        <f t="shared" si="25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  <c r="DQ42" s="60">
        <v>6.5979999999999999</v>
      </c>
      <c r="DR42" s="620">
        <f t="shared" si="20"/>
        <v>0.93700000000000028</v>
      </c>
      <c r="DS42" s="626">
        <f t="shared" si="21"/>
        <v>0.16551845963610676</v>
      </c>
    </row>
    <row r="43" spans="1:123" x14ac:dyDescent="0.25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22"/>
        <v>-0.2370000000000001</v>
      </c>
      <c r="CR43" s="626">
        <f t="shared" si="23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24"/>
        <v>0.2759999999999998</v>
      </c>
      <c r="DG43" s="626">
        <f t="shared" si="25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  <c r="DQ43" s="60">
        <v>5.9870000000000001</v>
      </c>
      <c r="DR43" s="620">
        <f t="shared" si="20"/>
        <v>-7.8000000000000291E-2</v>
      </c>
      <c r="DS43" s="626">
        <f t="shared" si="21"/>
        <v>-1.2860676009892874E-2</v>
      </c>
    </row>
    <row r="44" spans="1:123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22"/>
        <v>4.7473179999999502</v>
      </c>
      <c r="CR44" s="624">
        <f t="shared" si="23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24"/>
        <v>-5.5123300000000199</v>
      </c>
      <c r="DG44" s="624">
        <f t="shared" si="25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  <c r="DQ44" s="21">
        <v>172.47572199999999</v>
      </c>
      <c r="DR44" s="618">
        <f t="shared" si="20"/>
        <v>3.5781039999999962</v>
      </c>
      <c r="DS44" s="624">
        <f t="shared" si="21"/>
        <v>2.1185047144951424E-2</v>
      </c>
    </row>
    <row r="45" spans="1:123" x14ac:dyDescent="0.25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22"/>
        <v>4.7589999999999577</v>
      </c>
      <c r="CR45" s="561">
        <f t="shared" si="23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24"/>
        <v>-5.4910000000000139</v>
      </c>
      <c r="DG45" s="561">
        <f t="shared" si="25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  <c r="DQ45" s="732">
        <v>172.315</v>
      </c>
      <c r="DR45" s="617">
        <f t="shared" si="20"/>
        <v>3.5829999999999984</v>
      </c>
      <c r="DS45" s="561">
        <f t="shared" si="21"/>
        <v>2.1234857644074619E-2</v>
      </c>
    </row>
    <row r="46" spans="1:123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22"/>
        <v>-10.684000000000001</v>
      </c>
      <c r="CR46" s="561">
        <f t="shared" si="23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24"/>
        <v>-0.75</v>
      </c>
      <c r="DG46" s="561">
        <f t="shared" si="25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  <c r="DQ46" s="732">
        <v>7.1420000000000003</v>
      </c>
      <c r="DR46" s="617">
        <f t="shared" si="20"/>
        <v>-15.209</v>
      </c>
      <c r="DS46" s="561">
        <f t="shared" si="21"/>
        <v>-0.68046172430763729</v>
      </c>
    </row>
    <row r="47" spans="1:123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22"/>
        <v>15.442999999999984</v>
      </c>
      <c r="CR47" s="561">
        <f t="shared" si="23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24"/>
        <v>-4.7410000000000139</v>
      </c>
      <c r="DG47" s="561">
        <f t="shared" si="25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  <c r="DQ47" s="732">
        <v>165.173</v>
      </c>
      <c r="DR47" s="617">
        <f t="shared" si="20"/>
        <v>18.792000000000002</v>
      </c>
      <c r="DS47" s="561">
        <f t="shared" si="21"/>
        <v>0.12837731672826391</v>
      </c>
    </row>
    <row r="48" spans="1:123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22"/>
        <v>-17.024000000000008</v>
      </c>
      <c r="CR48" s="561">
        <f t="shared" si="23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24"/>
        <v>-5.1869999999999976</v>
      </c>
      <c r="DG48" s="561">
        <f t="shared" si="25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  <c r="DQ48" s="732">
        <v>77.414000000000001</v>
      </c>
      <c r="DR48" s="617">
        <f t="shared" si="20"/>
        <v>4.4030000000000058</v>
      </c>
      <c r="DS48" s="561">
        <f t="shared" si="21"/>
        <v>6.0305981290490557E-2</v>
      </c>
    </row>
    <row r="49" spans="1:123" x14ac:dyDescent="0.25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22"/>
        <v>1.1269999999999989</v>
      </c>
      <c r="CR49" s="561">
        <f t="shared" si="23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24"/>
        <v>-9.8149999999999977</v>
      </c>
      <c r="DG49" s="561">
        <f t="shared" si="25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  <c r="DQ49" s="732">
        <v>26.728999999999999</v>
      </c>
      <c r="DR49" s="617">
        <f t="shared" si="20"/>
        <v>1.2139999999999986</v>
      </c>
      <c r="DS49" s="561">
        <f t="shared" si="21"/>
        <v>4.7579854987262339E-2</v>
      </c>
    </row>
    <row r="50" spans="1:123" x14ac:dyDescent="0.25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22"/>
        <v>31.339999999999996</v>
      </c>
      <c r="CR50" s="561">
        <f t="shared" si="23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24"/>
        <v>10.260999999999996</v>
      </c>
      <c r="DG50" s="561">
        <f t="shared" si="25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  <c r="DQ50" s="732">
        <v>61.03</v>
      </c>
      <c r="DR50" s="617">
        <f t="shared" si="20"/>
        <v>13.175000000000004</v>
      </c>
      <c r="DS50" s="561">
        <f t="shared" si="21"/>
        <v>0.27531083481349922</v>
      </c>
    </row>
    <row r="51" spans="1:123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22"/>
        <v>-1.1681999999999998E-2</v>
      </c>
      <c r="CR51" s="561">
        <f t="shared" si="23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24"/>
        <v>-2.1329999999999988E-2</v>
      </c>
      <c r="DG51" s="561">
        <f t="shared" si="25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  <c r="DQ51" s="732">
        <v>0.160722</v>
      </c>
      <c r="DR51" s="617">
        <f t="shared" si="20"/>
        <v>-4.8959999999999837E-3</v>
      </c>
      <c r="DS51" s="561">
        <f t="shared" si="21"/>
        <v>-2.9562004129985775E-2</v>
      </c>
    </row>
    <row r="52" spans="1:123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22"/>
        <v>27.300839000000053</v>
      </c>
      <c r="CR52" s="624">
        <f t="shared" si="23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24"/>
        <v>-23.937419999999975</v>
      </c>
      <c r="DG52" s="624">
        <f t="shared" si="25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  <c r="DQ52" s="21">
        <v>339.97329999999999</v>
      </c>
      <c r="DR52" s="618">
        <f t="shared" si="20"/>
        <v>30.993859000000043</v>
      </c>
      <c r="DS52" s="624">
        <f t="shared" si="21"/>
        <v>0.10031042486092157</v>
      </c>
    </row>
    <row r="53" spans="1:123" x14ac:dyDescent="0.25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22"/>
        <v>27.727000000000032</v>
      </c>
      <c r="CR53" s="561">
        <f t="shared" si="23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24"/>
        <v>-20.96999999999997</v>
      </c>
      <c r="DG53" s="561">
        <f t="shared" si="25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  <c r="DQ53" s="732">
        <v>315.24</v>
      </c>
      <c r="DR53" s="617">
        <f t="shared" si="20"/>
        <v>29.601000000000056</v>
      </c>
      <c r="DS53" s="561">
        <f t="shared" si="21"/>
        <v>0.10363080671757029</v>
      </c>
    </row>
    <row r="54" spans="1:123" x14ac:dyDescent="0.25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22"/>
        <v>1.3439999999999941</v>
      </c>
      <c r="CR54" s="561">
        <f t="shared" si="23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24"/>
        <v>-11.305999999999983</v>
      </c>
      <c r="DG54" s="561">
        <f t="shared" si="25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  <c r="DQ54" s="732">
        <v>127.93300000000001</v>
      </c>
      <c r="DR54" s="617">
        <f t="shared" si="20"/>
        <v>6.3830000000000098</v>
      </c>
      <c r="DS54" s="561">
        <f t="shared" si="21"/>
        <v>5.2513368983957302E-2</v>
      </c>
    </row>
    <row r="55" spans="1:123" x14ac:dyDescent="0.25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22"/>
        <v>2.6280000000000001</v>
      </c>
      <c r="CR55" s="561">
        <f t="shared" si="23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24"/>
        <v>-8.0000000000000071E-3</v>
      </c>
      <c r="DG55" s="561">
        <f t="shared" si="25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  <c r="DQ55" s="732">
        <v>4.6559999999999997</v>
      </c>
      <c r="DR55" s="617">
        <f t="shared" si="20"/>
        <v>0.16199999999999992</v>
      </c>
      <c r="DS55" s="561">
        <f t="shared" si="21"/>
        <v>3.6048064085447244E-2</v>
      </c>
    </row>
    <row r="56" spans="1:123" x14ac:dyDescent="0.25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22"/>
        <v>23.727000000000004</v>
      </c>
      <c r="CR56" s="561">
        <f t="shared" si="23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24"/>
        <v>-9.4979999999999905</v>
      </c>
      <c r="DG56" s="561">
        <f t="shared" si="25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  <c r="DQ56" s="732">
        <v>180.34399999999999</v>
      </c>
      <c r="DR56" s="617">
        <f t="shared" si="20"/>
        <v>22.894000000000005</v>
      </c>
      <c r="DS56" s="561">
        <f t="shared" si="21"/>
        <v>0.14540489044141003</v>
      </c>
    </row>
    <row r="57" spans="1:123" x14ac:dyDescent="0.25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22"/>
        <v>3.9999999999999813E-2</v>
      </c>
      <c r="CR57" s="561">
        <f t="shared" si="23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24"/>
        <v>-3.0999999999999917E-2</v>
      </c>
      <c r="DG57" s="561">
        <f t="shared" si="25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  <c r="DQ57" s="732">
        <v>1.865</v>
      </c>
      <c r="DR57" s="617">
        <f t="shared" si="20"/>
        <v>0.18900000000000006</v>
      </c>
      <c r="DS57" s="561">
        <f t="shared" si="21"/>
        <v>0.11276849642004777</v>
      </c>
    </row>
    <row r="58" spans="1:123" x14ac:dyDescent="0.25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22"/>
        <v>-1.2000000000000011E-2</v>
      </c>
      <c r="CR58" s="561">
        <f t="shared" si="23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24"/>
        <v>-0.127</v>
      </c>
      <c r="DG58" s="561">
        <f t="shared" si="25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  <c r="DQ58" s="732">
        <v>0.442</v>
      </c>
      <c r="DR58" s="617">
        <f t="shared" si="20"/>
        <v>-2.6999999999999968E-2</v>
      </c>
      <c r="DS58" s="561">
        <f t="shared" si="21"/>
        <v>-5.7569296375266463E-2</v>
      </c>
    </row>
    <row r="59" spans="1:123" x14ac:dyDescent="0.25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22"/>
        <v>-0.42616100000000046</v>
      </c>
      <c r="CR59" s="561">
        <f t="shared" si="23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24"/>
        <v>-2.9674200000000042</v>
      </c>
      <c r="DG59" s="561">
        <f t="shared" si="25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  <c r="DQ59" s="732">
        <v>24.7333</v>
      </c>
      <c r="DR59" s="617">
        <f t="shared" si="20"/>
        <v>1.3928590000000014</v>
      </c>
      <c r="DS59" s="561">
        <f t="shared" si="21"/>
        <v>5.9675779048048043E-2</v>
      </c>
    </row>
    <row r="60" spans="1:123" x14ac:dyDescent="0.25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22"/>
        <v>0.18255700000000002</v>
      </c>
      <c r="CR60" s="561">
        <f t="shared" si="23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24"/>
        <v>-0.32653899999999991</v>
      </c>
      <c r="DG60" s="561">
        <f t="shared" si="25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  <c r="DQ60" s="732">
        <v>0.86799999999999999</v>
      </c>
      <c r="DR60" s="617">
        <f t="shared" si="20"/>
        <v>2.6999999999999247E-5</v>
      </c>
      <c r="DS60" s="561">
        <f t="shared" si="21"/>
        <v>3.1106958396170439E-5</v>
      </c>
    </row>
    <row r="61" spans="1:123" x14ac:dyDescent="0.25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22"/>
        <v>0</v>
      </c>
      <c r="CR61" s="561" t="e">
        <f t="shared" si="23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24"/>
        <v>0</v>
      </c>
      <c r="DG61" s="561" t="e">
        <f t="shared" si="25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  <c r="DR61" s="617">
        <f t="shared" si="20"/>
        <v>0</v>
      </c>
      <c r="DS61" s="561" t="e">
        <f t="shared" si="21"/>
        <v>#DIV/0!</v>
      </c>
    </row>
    <row r="62" spans="1:123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22"/>
        <v>16.309398000000009</v>
      </c>
      <c r="CR62" s="622">
        <f t="shared" si="23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24"/>
        <v>39.352080000000001</v>
      </c>
      <c r="DG62" s="622">
        <f t="shared" si="25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  <c r="DQ62" s="291">
        <v>36.614668000000002</v>
      </c>
      <c r="DR62" s="615">
        <f t="shared" si="20"/>
        <v>9.0209150000000022</v>
      </c>
      <c r="DS62" s="622">
        <f t="shared" si="21"/>
        <v>0.32691874135424792</v>
      </c>
    </row>
    <row r="63" spans="1:123" x14ac:dyDescent="0.25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22"/>
        <v>3.5448260000000005</v>
      </c>
      <c r="CR63" s="561">
        <f t="shared" si="23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24"/>
        <v>12.277529999999999</v>
      </c>
      <c r="DG63" s="561">
        <f t="shared" si="25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  <c r="DQ63" s="732">
        <v>14.34623</v>
      </c>
      <c r="DR63" s="617">
        <f t="shared" si="20"/>
        <v>3.104000000000001</v>
      </c>
      <c r="DS63" s="561">
        <f t="shared" si="21"/>
        <v>0.27610180542472457</v>
      </c>
    </row>
    <row r="64" spans="1:123" x14ac:dyDescent="0.25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22"/>
        <v>13.057944000000001</v>
      </c>
      <c r="CR64" s="561">
        <f t="shared" si="23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24"/>
        <v>27.572822000000002</v>
      </c>
      <c r="DG64" s="561">
        <f t="shared" si="25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  <c r="DQ64" s="732">
        <v>11.151706000000001</v>
      </c>
      <c r="DR64" s="617">
        <f t="shared" si="20"/>
        <v>6.4362740000000009</v>
      </c>
      <c r="DS64" s="561">
        <f t="shared" si="21"/>
        <v>1.3649383555949914</v>
      </c>
    </row>
    <row r="65" spans="1:123" x14ac:dyDescent="0.25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22"/>
        <v>-0.29337199999999797</v>
      </c>
      <c r="CR65" s="561">
        <f t="shared" si="23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24"/>
        <v>-0.49827200000000005</v>
      </c>
      <c r="DG65" s="561">
        <f t="shared" si="25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  <c r="DQ65" s="732">
        <v>11.116732000000001</v>
      </c>
      <c r="DR65" s="617">
        <f t="shared" si="20"/>
        <v>-0.51935899999999968</v>
      </c>
      <c r="DS65" s="561">
        <f t="shared" si="21"/>
        <v>-4.4633459810515377E-2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L85"/>
  <sheetViews>
    <sheetView showGridLines="0" view="pageBreakPreview" zoomScale="85" zoomScaleSheetLayoutView="85" workbookViewId="0">
      <pane xSplit="1" ySplit="3" topLeftCell="CU67" activePane="bottomRight" state="frozen"/>
      <selection activeCell="AT18" sqref="AT18"/>
      <selection pane="topRight" activeCell="AT18" sqref="AT18"/>
      <selection pane="bottomLeft" activeCell="AT18" sqref="AT18"/>
      <selection pane="bottomRight" activeCell="DJ4" sqref="DJ4:DJ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6384" width="9.140625" style="294"/>
  </cols>
  <sheetData>
    <row r="1" spans="1:116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16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</row>
    <row r="3" spans="1:116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</row>
    <row r="4" spans="1:116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</row>
    <row r="5" spans="1:116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</row>
    <row r="6" spans="1:116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5">
        <v>-1407</v>
      </c>
      <c r="BY6" s="846">
        <v>-1.9706434353903471E-2</v>
      </c>
      <c r="BZ6" s="294">
        <v>68190</v>
      </c>
      <c r="CA6" s="845">
        <f t="shared" si="1"/>
        <v>-2557</v>
      </c>
      <c r="CB6" s="846">
        <f t="shared" si="2"/>
        <v>-3.6142875316267829E-2</v>
      </c>
      <c r="CC6" s="294">
        <v>216492</v>
      </c>
      <c r="CD6" s="845">
        <f t="shared" si="3"/>
        <v>2313</v>
      </c>
      <c r="CE6" s="846">
        <f t="shared" si="4"/>
        <v>1.0799378090288964E-2</v>
      </c>
      <c r="CF6" s="294">
        <v>707976</v>
      </c>
      <c r="CG6" s="845">
        <f t="shared" si="5"/>
        <v>-5227</v>
      </c>
      <c r="CH6" s="846">
        <f t="shared" si="6"/>
        <v>-7.3289091605054941E-3</v>
      </c>
      <c r="CI6" s="294">
        <v>78455</v>
      </c>
      <c r="CJ6" s="845">
        <f t="shared" si="7"/>
        <v>-4696</v>
      </c>
      <c r="CK6" s="846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</row>
    <row r="7" spans="1:116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5">
        <v>232</v>
      </c>
      <c r="BY7" s="846">
        <v>3.4355101436398636E-3</v>
      </c>
      <c r="BZ7" s="294">
        <v>65431</v>
      </c>
      <c r="CA7" s="845">
        <f t="shared" si="1"/>
        <v>-3008</v>
      </c>
      <c r="CB7" s="846">
        <f t="shared" si="2"/>
        <v>-4.3951548093923057E-2</v>
      </c>
      <c r="CC7" s="294">
        <v>210300</v>
      </c>
      <c r="CD7" s="845">
        <f t="shared" si="3"/>
        <v>4310</v>
      </c>
      <c r="CE7" s="846">
        <f t="shared" si="4"/>
        <v>2.0923345793485121E-2</v>
      </c>
      <c r="CF7" s="294">
        <v>680797</v>
      </c>
      <c r="CG7" s="845">
        <f t="shared" si="5"/>
        <v>382289.9857888929</v>
      </c>
      <c r="CH7" s="846">
        <f t="shared" si="6"/>
        <v>1.28067337646724</v>
      </c>
      <c r="CI7" s="294">
        <v>73182</v>
      </c>
      <c r="CJ7" s="845">
        <f t="shared" si="7"/>
        <v>-5309</v>
      </c>
      <c r="CK7" s="846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</row>
    <row r="8" spans="1:116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5">
        <v>-1639</v>
      </c>
      <c r="BY8" s="846">
        <v>-0.42373319544984489</v>
      </c>
      <c r="BZ8" s="294">
        <v>2759</v>
      </c>
      <c r="CA8" s="845">
        <f t="shared" si="1"/>
        <v>451</v>
      </c>
      <c r="CB8" s="846">
        <f t="shared" si="2"/>
        <v>0.19540727902946273</v>
      </c>
      <c r="CC8" s="294">
        <v>6192</v>
      </c>
      <c r="CD8" s="845">
        <f t="shared" si="3"/>
        <v>-1997</v>
      </c>
      <c r="CE8" s="846">
        <f t="shared" si="4"/>
        <v>-0.2438637196238857</v>
      </c>
      <c r="CF8" s="294">
        <v>27179</v>
      </c>
      <c r="CG8" s="845">
        <f t="shared" si="5"/>
        <v>14137.910980566205</v>
      </c>
      <c r="CH8" s="846">
        <f t="shared" si="6"/>
        <v>1.0841050896514799</v>
      </c>
      <c r="CI8" s="294">
        <v>5273</v>
      </c>
      <c r="CJ8" s="845">
        <f t="shared" si="7"/>
        <v>613</v>
      </c>
      <c r="CK8" s="846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</row>
    <row r="9" spans="1:116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5">
        <v>0</v>
      </c>
      <c r="BY9" s="846" t="e">
        <v>#DIV/0!</v>
      </c>
      <c r="CA9" s="845">
        <f t="shared" si="1"/>
        <v>0</v>
      </c>
      <c r="CB9" s="846" t="e">
        <f t="shared" si="2"/>
        <v>#DIV/0!</v>
      </c>
      <c r="CD9" s="845">
        <f t="shared" si="3"/>
        <v>0</v>
      </c>
      <c r="CE9" s="846" t="e">
        <f t="shared" si="4"/>
        <v>#DIV/0!</v>
      </c>
      <c r="CG9" s="845">
        <f t="shared" si="5"/>
        <v>0</v>
      </c>
      <c r="CH9" s="846" t="e">
        <f t="shared" si="6"/>
        <v>#DIV/0!</v>
      </c>
      <c r="CJ9" s="845">
        <f t="shared" si="7"/>
        <v>0</v>
      </c>
      <c r="CK9" s="846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</row>
    <row r="10" spans="1:116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5">
        <v>1945</v>
      </c>
      <c r="BY10" s="846">
        <v>5.4831980153360396E-2</v>
      </c>
      <c r="BZ10" s="294">
        <v>34905</v>
      </c>
      <c r="CA10" s="845">
        <f t="shared" si="1"/>
        <v>142</v>
      </c>
      <c r="CB10" s="846">
        <f t="shared" si="2"/>
        <v>4.0848028075827752E-3</v>
      </c>
      <c r="CC10" s="294">
        <v>113403</v>
      </c>
      <c r="CD10" s="845">
        <f t="shared" si="3"/>
        <v>13415</v>
      </c>
      <c r="CE10" s="846">
        <f t="shared" si="4"/>
        <v>0.13416609993199183</v>
      </c>
      <c r="CF10" s="294">
        <v>395032</v>
      </c>
      <c r="CG10" s="845">
        <f t="shared" si="5"/>
        <v>18691</v>
      </c>
      <c r="CH10" s="846">
        <f t="shared" si="6"/>
        <v>4.966506439638519E-2</v>
      </c>
      <c r="CI10" s="294">
        <v>45925</v>
      </c>
      <c r="CJ10" s="845">
        <f t="shared" si="7"/>
        <v>11257</v>
      </c>
      <c r="CK10" s="846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</row>
    <row r="11" spans="1:116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5">
        <v>997</v>
      </c>
      <c r="BY11" s="846">
        <v>0.11479562464018422</v>
      </c>
      <c r="BZ11" s="294">
        <v>8146</v>
      </c>
      <c r="CA11" s="845">
        <f t="shared" si="1"/>
        <v>-1311</v>
      </c>
      <c r="CB11" s="846">
        <f t="shared" si="2"/>
        <v>-0.13862747171407422</v>
      </c>
      <c r="CC11" s="294">
        <v>27457</v>
      </c>
      <c r="CD11" s="845">
        <f t="shared" si="3"/>
        <v>59</v>
      </c>
      <c r="CE11" s="846">
        <f t="shared" si="4"/>
        <v>2.153441857069859E-3</v>
      </c>
      <c r="CF11" s="294">
        <v>91585</v>
      </c>
      <c r="CG11" s="845">
        <f t="shared" si="5"/>
        <v>-443.51560049998807</v>
      </c>
      <c r="CH11" s="846">
        <f t="shared" si="6"/>
        <v>-4.8193279833536563E-3</v>
      </c>
      <c r="CI11" s="294">
        <v>9118</v>
      </c>
      <c r="CJ11" s="845">
        <f t="shared" si="7"/>
        <v>-468</v>
      </c>
      <c r="CK11" s="846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</row>
    <row r="12" spans="1:116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5">
        <v>948</v>
      </c>
      <c r="BY12" s="846">
        <v>3.5390301265539256E-2</v>
      </c>
      <c r="BZ12" s="294">
        <v>26759</v>
      </c>
      <c r="CA12" s="845">
        <f t="shared" si="1"/>
        <v>1453</v>
      </c>
      <c r="CB12" s="846">
        <f t="shared" si="2"/>
        <v>5.741721330909666E-2</v>
      </c>
      <c r="CC12" s="294">
        <v>85946</v>
      </c>
      <c r="CD12" s="845">
        <f t="shared" si="3"/>
        <v>13356</v>
      </c>
      <c r="CE12" s="846">
        <f t="shared" si="4"/>
        <v>0.18399228543876567</v>
      </c>
      <c r="CF12" s="294">
        <v>303447</v>
      </c>
      <c r="CG12" s="845">
        <f t="shared" si="5"/>
        <v>19154.629753520014</v>
      </c>
      <c r="CH12" s="846">
        <f t="shared" si="6"/>
        <v>6.7376517128873534E-2</v>
      </c>
      <c r="CI12" s="294">
        <v>36807</v>
      </c>
      <c r="CJ12" s="845">
        <f t="shared" si="7"/>
        <v>11725</v>
      </c>
      <c r="CK12" s="846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</row>
    <row r="13" spans="1:116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5">
        <v>1707</v>
      </c>
      <c r="BY13" s="846">
        <v>1.2726269644827483E-2</v>
      </c>
      <c r="BZ13" s="294">
        <v>177854</v>
      </c>
      <c r="CA13" s="845">
        <f t="shared" si="1"/>
        <v>32869</v>
      </c>
      <c r="CB13" s="846">
        <f t="shared" si="2"/>
        <v>0.22670621098734353</v>
      </c>
      <c r="CC13" s="294">
        <v>463996</v>
      </c>
      <c r="CD13" s="845">
        <f t="shared" si="3"/>
        <v>44155</v>
      </c>
      <c r="CE13" s="846">
        <f t="shared" si="4"/>
        <v>0.10517076702847031</v>
      </c>
      <c r="CF13" s="294">
        <v>1668441</v>
      </c>
      <c r="CG13" s="845">
        <f t="shared" si="5"/>
        <v>-50808</v>
      </c>
      <c r="CH13" s="846">
        <f t="shared" si="6"/>
        <v>-2.955243830300323E-2</v>
      </c>
      <c r="CI13" s="294">
        <v>223583</v>
      </c>
      <c r="CJ13" s="845">
        <f t="shared" si="7"/>
        <v>55263</v>
      </c>
      <c r="CK13" s="846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</row>
    <row r="14" spans="1:116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5">
        <v>-4263</v>
      </c>
      <c r="BY14" s="846">
        <v>-0.13614153865806533</v>
      </c>
      <c r="BZ14" s="294">
        <v>25351</v>
      </c>
      <c r="CA14" s="845">
        <f t="shared" si="1"/>
        <v>-6339</v>
      </c>
      <c r="CB14" s="846">
        <f t="shared" si="2"/>
        <v>-0.20003155569580308</v>
      </c>
      <c r="CC14" s="294">
        <v>84625</v>
      </c>
      <c r="CD14" s="845">
        <f t="shared" si="3"/>
        <v>-11572</v>
      </c>
      <c r="CE14" s="846">
        <f t="shared" si="4"/>
        <v>-0.12029481168851419</v>
      </c>
      <c r="CF14" s="294">
        <v>339091</v>
      </c>
      <c r="CG14" s="845">
        <f t="shared" si="5"/>
        <v>-14112.114000729984</v>
      </c>
      <c r="CH14" s="846">
        <f t="shared" si="6"/>
        <v>-3.9954670390309234E-2</v>
      </c>
      <c r="CI14" s="294">
        <v>31291</v>
      </c>
      <c r="CJ14" s="845">
        <f t="shared" si="7"/>
        <v>-3473</v>
      </c>
      <c r="CK14" s="846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</row>
    <row r="15" spans="1:116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5">
        <v>8806</v>
      </c>
      <c r="BY15" s="846">
        <v>0.28428460743801653</v>
      </c>
      <c r="BZ15" s="294">
        <v>59665</v>
      </c>
      <c r="CA15" s="845">
        <f t="shared" si="1"/>
        <v>36078</v>
      </c>
      <c r="CB15" s="846">
        <f t="shared" si="2"/>
        <v>1.5295713740619834</v>
      </c>
      <c r="CC15" s="294">
        <v>135914</v>
      </c>
      <c r="CD15" s="845">
        <f t="shared" si="3"/>
        <v>42265</v>
      </c>
      <c r="CE15" s="846">
        <f t="shared" si="4"/>
        <v>0.45131288107721385</v>
      </c>
      <c r="CF15" s="294">
        <v>545436</v>
      </c>
      <c r="CG15" s="845">
        <f t="shared" si="5"/>
        <v>-7018.4326474799309</v>
      </c>
      <c r="CH15" s="846">
        <f t="shared" si="6"/>
        <v>-1.2704093283940359E-2</v>
      </c>
      <c r="CI15" s="294">
        <v>79096</v>
      </c>
      <c r="CJ15" s="845">
        <f t="shared" si="7"/>
        <v>22012</v>
      </c>
      <c r="CK15" s="846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</row>
    <row r="16" spans="1:116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5">
        <v>1103</v>
      </c>
      <c r="BY16" s="846">
        <v>4.8184876152199553E-2</v>
      </c>
      <c r="BZ16" s="294">
        <v>11825</v>
      </c>
      <c r="CA16" s="845">
        <f t="shared" si="1"/>
        <v>-1504</v>
      </c>
      <c r="CB16" s="846">
        <f t="shared" si="2"/>
        <v>-0.11283667191837347</v>
      </c>
      <c r="CC16" s="294">
        <v>43501</v>
      </c>
      <c r="CD16" s="845">
        <f t="shared" si="3"/>
        <v>-7571</v>
      </c>
      <c r="CE16" s="846">
        <f t="shared" si="4"/>
        <v>-0.14824169799498746</v>
      </c>
      <c r="CF16" s="294">
        <v>184181</v>
      </c>
      <c r="CG16" s="845">
        <f t="shared" si="5"/>
        <v>-16765.154831039952</v>
      </c>
      <c r="CH16" s="846">
        <f t="shared" si="6"/>
        <v>-8.3431080555567097E-2</v>
      </c>
      <c r="CI16" s="294">
        <v>23351</v>
      </c>
      <c r="CJ16" s="845">
        <f t="shared" si="7"/>
        <v>4372</v>
      </c>
      <c r="CK16" s="846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</row>
    <row r="17" spans="1:116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5">
        <v>106</v>
      </c>
      <c r="BY17" s="846">
        <v>5.2027093354275059E-3</v>
      </c>
      <c r="BZ17" s="294">
        <v>46115</v>
      </c>
      <c r="CA17" s="845">
        <f t="shared" si="1"/>
        <v>1639</v>
      </c>
      <c r="CB17" s="846">
        <f t="shared" si="2"/>
        <v>3.6851335551758249E-2</v>
      </c>
      <c r="CC17" s="294">
        <v>91135</v>
      </c>
      <c r="CD17" s="845">
        <f t="shared" si="3"/>
        <v>6708</v>
      </c>
      <c r="CE17" s="846">
        <f t="shared" si="4"/>
        <v>7.9453255475144202E-2</v>
      </c>
      <c r="CF17" s="294">
        <v>276496</v>
      </c>
      <c r="CG17" s="845">
        <f t="shared" si="5"/>
        <v>-16550.02149542002</v>
      </c>
      <c r="CH17" s="846">
        <f t="shared" si="6"/>
        <v>-5.64758443433728E-2</v>
      </c>
      <c r="CI17" s="294">
        <v>48723</v>
      </c>
      <c r="CJ17" s="845">
        <f t="shared" si="7"/>
        <v>24805</v>
      </c>
      <c r="CK17" s="846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</row>
    <row r="18" spans="1:116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5">
        <v>0</v>
      </c>
      <c r="BY18" s="846" t="e">
        <v>#DIV/0!</v>
      </c>
      <c r="CA18" s="845">
        <f t="shared" si="1"/>
        <v>0</v>
      </c>
      <c r="CB18" s="846" t="e">
        <f t="shared" si="2"/>
        <v>#DIV/0!</v>
      </c>
      <c r="CC18" s="294">
        <v>0</v>
      </c>
      <c r="CD18" s="845">
        <f t="shared" si="3"/>
        <v>0</v>
      </c>
      <c r="CE18" s="846" t="e">
        <f t="shared" si="4"/>
        <v>#DIV/0!</v>
      </c>
      <c r="CF18" s="294">
        <v>0</v>
      </c>
      <c r="CG18" s="845">
        <f t="shared" si="5"/>
        <v>0</v>
      </c>
      <c r="CH18" s="846" t="e">
        <f t="shared" si="6"/>
        <v>#DIV/0!</v>
      </c>
      <c r="CI18" s="294">
        <v>0</v>
      </c>
      <c r="CJ18" s="845">
        <f t="shared" si="7"/>
        <v>0</v>
      </c>
      <c r="CK18" s="846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</row>
    <row r="19" spans="1:116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5">
        <v>-4606</v>
      </c>
      <c r="BY19" s="846">
        <v>-0.27755347996384455</v>
      </c>
      <c r="BZ19" s="294">
        <v>12382</v>
      </c>
      <c r="CA19" s="845">
        <f t="shared" si="1"/>
        <v>-3120</v>
      </c>
      <c r="CB19" s="846">
        <f t="shared" si="2"/>
        <v>-0.20126435298671139</v>
      </c>
      <c r="CC19" s="294">
        <v>49115</v>
      </c>
      <c r="CD19" s="845">
        <f t="shared" si="3"/>
        <v>2424</v>
      </c>
      <c r="CE19" s="846">
        <f t="shared" si="4"/>
        <v>5.1915786768327941E-2</v>
      </c>
      <c r="CF19" s="294">
        <v>142912</v>
      </c>
      <c r="CG19" s="845">
        <f t="shared" si="5"/>
        <v>-13668.19289400999</v>
      </c>
      <c r="CH19" s="846">
        <f t="shared" si="6"/>
        <v>-8.7291966125383855E-2</v>
      </c>
      <c r="CI19" s="294">
        <v>18778</v>
      </c>
      <c r="CJ19" s="845">
        <f t="shared" si="7"/>
        <v>3767</v>
      </c>
      <c r="CK19" s="846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</row>
    <row r="20" spans="1:116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5">
        <v>-119</v>
      </c>
      <c r="BY20" s="846">
        <v>-5.7879377431906617E-2</v>
      </c>
      <c r="BZ20" s="294">
        <v>12057</v>
      </c>
      <c r="CA20" s="845">
        <f t="shared" si="1"/>
        <v>5642</v>
      </c>
      <c r="CB20" s="846">
        <f t="shared" si="2"/>
        <v>0.87950116913484022</v>
      </c>
      <c r="CC20" s="294">
        <v>27957</v>
      </c>
      <c r="CD20" s="845">
        <f t="shared" si="3"/>
        <v>9384</v>
      </c>
      <c r="CE20" s="846">
        <f t="shared" si="4"/>
        <v>0.5052495558068163</v>
      </c>
      <c r="CF20" s="294">
        <v>88272</v>
      </c>
      <c r="CG20" s="845">
        <f t="shared" si="5"/>
        <v>11403.513889930007</v>
      </c>
      <c r="CH20" s="846">
        <f t="shared" si="6"/>
        <v>0.148350962364486</v>
      </c>
      <c r="CI20" s="294">
        <v>12217</v>
      </c>
      <c r="CJ20" s="845">
        <f t="shared" si="7"/>
        <v>4367</v>
      </c>
      <c r="CK20" s="846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</row>
    <row r="21" spans="1:116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5">
        <v>680</v>
      </c>
      <c r="BY21" s="846">
        <v>6.8500050367684098E-2</v>
      </c>
      <c r="BZ21" s="294">
        <v>10459</v>
      </c>
      <c r="CA21" s="845">
        <f t="shared" si="1"/>
        <v>473</v>
      </c>
      <c r="CB21" s="846">
        <f t="shared" si="2"/>
        <v>4.7366312837973164E-2</v>
      </c>
      <c r="CC21" s="294">
        <v>31749</v>
      </c>
      <c r="CD21" s="845">
        <f t="shared" si="3"/>
        <v>2517</v>
      </c>
      <c r="CE21" s="846">
        <f t="shared" si="4"/>
        <v>8.6104269293924465E-2</v>
      </c>
      <c r="CF21" s="294">
        <v>92053</v>
      </c>
      <c r="CG21" s="845">
        <f t="shared" si="5"/>
        <v>5937.4322630499955</v>
      </c>
      <c r="CH21" s="846">
        <f t="shared" si="6"/>
        <v>6.8947257959055347E-2</v>
      </c>
      <c r="CI21" s="294">
        <v>10127</v>
      </c>
      <c r="CJ21" s="845">
        <f t="shared" si="7"/>
        <v>-587</v>
      </c>
      <c r="CK21" s="846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</row>
    <row r="22" spans="1:116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5">
        <v>0</v>
      </c>
      <c r="BY22" s="846" t="e">
        <v>#DIV/0!</v>
      </c>
      <c r="CA22" s="845">
        <f t="shared" si="1"/>
        <v>0</v>
      </c>
      <c r="CB22" s="846" t="e">
        <f t="shared" si="2"/>
        <v>#DIV/0!</v>
      </c>
      <c r="CD22" s="845">
        <f t="shared" si="3"/>
        <v>0</v>
      </c>
      <c r="CE22" s="846" t="e">
        <f t="shared" si="4"/>
        <v>#DIV/0!</v>
      </c>
      <c r="CG22" s="845">
        <f t="shared" si="5"/>
        <v>0</v>
      </c>
      <c r="CH22" s="846" t="e">
        <f t="shared" si="6"/>
        <v>#DIV/0!</v>
      </c>
      <c r="CJ22" s="845">
        <f t="shared" si="7"/>
        <v>0</v>
      </c>
      <c r="CK22" s="846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</row>
    <row r="23" spans="1:116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845">
        <f t="shared" si="1"/>
        <v>0</v>
      </c>
      <c r="CB23" s="846" t="e">
        <f t="shared" si="2"/>
        <v>#DIV/0!</v>
      </c>
      <c r="CD23" s="845">
        <f t="shared" si="3"/>
        <v>0</v>
      </c>
      <c r="CE23" s="846" t="e">
        <f t="shared" si="4"/>
        <v>#DIV/0!</v>
      </c>
      <c r="CG23" s="845">
        <f t="shared" si="5"/>
        <v>0</v>
      </c>
      <c r="CH23" s="846" t="e">
        <f t="shared" si="6"/>
        <v>#DIV/0!</v>
      </c>
      <c r="CJ23" s="845">
        <f t="shared" si="7"/>
        <v>0</v>
      </c>
      <c r="CK23" s="846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</row>
    <row r="24" spans="1:116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845">
        <f t="shared" si="1"/>
        <v>0</v>
      </c>
      <c r="CB24" s="846" t="e">
        <f t="shared" si="2"/>
        <v>#DIV/0!</v>
      </c>
      <c r="CD24" s="845">
        <f t="shared" si="3"/>
        <v>0</v>
      </c>
      <c r="CE24" s="846" t="e">
        <f t="shared" si="4"/>
        <v>#DIV/0!</v>
      </c>
      <c r="CG24" s="845">
        <f t="shared" si="5"/>
        <v>0</v>
      </c>
      <c r="CH24" s="846" t="e">
        <f t="shared" si="6"/>
        <v>#DIV/0!</v>
      </c>
      <c r="CJ24" s="845">
        <f t="shared" si="7"/>
        <v>0</v>
      </c>
      <c r="CK24" s="846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</row>
    <row r="25" spans="1:116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845">
        <f t="shared" si="1"/>
        <v>0</v>
      </c>
      <c r="CB25" s="846" t="e">
        <f t="shared" si="2"/>
        <v>#DIV/0!</v>
      </c>
      <c r="CD25" s="845">
        <f t="shared" si="3"/>
        <v>0</v>
      </c>
      <c r="CE25" s="846" t="e">
        <f t="shared" si="4"/>
        <v>#DIV/0!</v>
      </c>
      <c r="CG25" s="845">
        <f t="shared" si="5"/>
        <v>0</v>
      </c>
      <c r="CH25" s="846" t="e">
        <f t="shared" si="6"/>
        <v>#DIV/0!</v>
      </c>
      <c r="CJ25" s="845">
        <f t="shared" si="7"/>
        <v>0</v>
      </c>
      <c r="CK25" s="846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</row>
    <row r="26" spans="1:116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5">
        <v>38978</v>
      </c>
      <c r="BY26" s="846">
        <v>0.16506869039350872</v>
      </c>
      <c r="BZ26" s="294">
        <v>265407</v>
      </c>
      <c r="CA26" s="845">
        <f t="shared" si="1"/>
        <v>43253</v>
      </c>
      <c r="CB26" s="846">
        <f t="shared" si="2"/>
        <v>0.19469827236961748</v>
      </c>
      <c r="CC26" s="294">
        <v>821177</v>
      </c>
      <c r="CD26" s="845">
        <f t="shared" si="3"/>
        <v>114511</v>
      </c>
      <c r="CE26" s="846">
        <f t="shared" si="4"/>
        <v>0.16204402079624602</v>
      </c>
      <c r="CF26" s="294">
        <v>2430252</v>
      </c>
      <c r="CG26" s="845">
        <f t="shared" si="5"/>
        <v>-97787.824440000113</v>
      </c>
      <c r="CH26" s="846">
        <f t="shared" si="6"/>
        <v>-3.8681283219761629E-2</v>
      </c>
      <c r="CI26" s="294">
        <v>355000</v>
      </c>
      <c r="CJ26" s="845">
        <f t="shared" si="7"/>
        <v>65957</v>
      </c>
      <c r="CK26" s="846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</row>
    <row r="27" spans="1:116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5">
        <v>12355</v>
      </c>
      <c r="BY27" s="846">
        <v>0.11309028000256295</v>
      </c>
      <c r="BZ27" s="294">
        <v>107769</v>
      </c>
      <c r="CA27" s="845">
        <f t="shared" si="1"/>
        <v>19731</v>
      </c>
      <c r="CB27" s="846">
        <f t="shared" si="2"/>
        <v>0.22411913037551967</v>
      </c>
      <c r="CC27" s="294">
        <v>389900</v>
      </c>
      <c r="CD27" s="845">
        <f t="shared" si="3"/>
        <v>77850</v>
      </c>
      <c r="CE27" s="846">
        <f t="shared" si="4"/>
        <v>0.24947925012017305</v>
      </c>
      <c r="CF27" s="294">
        <v>1106072</v>
      </c>
      <c r="CG27" s="845">
        <f t="shared" si="5"/>
        <v>-122229.74356487999</v>
      </c>
      <c r="CH27" s="846">
        <f t="shared" si="6"/>
        <v>-9.9511169959048185E-2</v>
      </c>
      <c r="CI27" s="294">
        <v>183081</v>
      </c>
      <c r="CJ27" s="845">
        <f t="shared" si="7"/>
        <v>40599</v>
      </c>
      <c r="CK27" s="846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</row>
    <row r="28" spans="1:116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5">
        <v>22541</v>
      </c>
      <c r="BY28" s="846">
        <v>1.54295297419399</v>
      </c>
      <c r="BZ28" s="294">
        <v>37351</v>
      </c>
      <c r="CA28" s="845">
        <f t="shared" si="1"/>
        <v>6625</v>
      </c>
      <c r="CB28" s="846">
        <f t="shared" si="2"/>
        <v>0.21561543969276833</v>
      </c>
      <c r="CC28" s="294">
        <v>75400</v>
      </c>
      <c r="CD28" s="845">
        <f t="shared" si="3"/>
        <v>-5904</v>
      </c>
      <c r="CE28" s="846">
        <f t="shared" si="4"/>
        <v>-7.2616353438945194E-2</v>
      </c>
      <c r="CF28" s="294">
        <v>262862</v>
      </c>
      <c r="CG28" s="845">
        <f t="shared" si="5"/>
        <v>-15274.976372760022</v>
      </c>
      <c r="CH28" s="846">
        <f t="shared" si="6"/>
        <v>-5.4918898493699207E-2</v>
      </c>
      <c r="CI28" s="294">
        <v>38746</v>
      </c>
      <c r="CJ28" s="845">
        <f t="shared" si="7"/>
        <v>2663</v>
      </c>
      <c r="CK28" s="846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</row>
    <row r="29" spans="1:116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5">
        <v>10152</v>
      </c>
      <c r="BY29" s="846">
        <v>0.25824175824175827</v>
      </c>
      <c r="BZ29" s="294">
        <v>51011</v>
      </c>
      <c r="CA29" s="845">
        <f t="shared" si="1"/>
        <v>18698</v>
      </c>
      <c r="CB29" s="846">
        <f t="shared" si="2"/>
        <v>0.57865255469934707</v>
      </c>
      <c r="CC29" s="294">
        <v>142044</v>
      </c>
      <c r="CD29" s="845">
        <f t="shared" si="3"/>
        <v>42784</v>
      </c>
      <c r="CE29" s="846">
        <f t="shared" si="4"/>
        <v>0.43102961918194638</v>
      </c>
      <c r="CF29" s="294">
        <v>456977</v>
      </c>
      <c r="CG29" s="845">
        <f t="shared" si="5"/>
        <v>37122.009287749999</v>
      </c>
      <c r="CH29" s="846">
        <f t="shared" si="6"/>
        <v>8.8416263016846644E-2</v>
      </c>
      <c r="CI29" s="294">
        <v>54228</v>
      </c>
      <c r="CJ29" s="845">
        <f t="shared" si="7"/>
        <v>14551</v>
      </c>
      <c r="CK29" s="846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</row>
    <row r="30" spans="1:116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5">
        <v>-5351</v>
      </c>
      <c r="BY30" s="846">
        <v>-7.414540869348335E-2</v>
      </c>
      <c r="BZ30" s="294">
        <v>69276</v>
      </c>
      <c r="CA30" s="845">
        <f t="shared" si="1"/>
        <v>-1781</v>
      </c>
      <c r="CB30" s="846">
        <f t="shared" si="2"/>
        <v>-2.5064384930407982E-2</v>
      </c>
      <c r="CC30" s="294">
        <v>213502</v>
      </c>
      <c r="CD30" s="845">
        <f t="shared" si="3"/>
        <v>418</v>
      </c>
      <c r="CE30" s="846">
        <f t="shared" si="4"/>
        <v>1.9616676991233506E-3</v>
      </c>
      <c r="CF30" s="294">
        <v>603791</v>
      </c>
      <c r="CG30" s="845">
        <f t="shared" si="5"/>
        <v>3462.8329613800161</v>
      </c>
      <c r="CH30" s="846">
        <f t="shared" si="6"/>
        <v>5.7682333621991233E-3</v>
      </c>
      <c r="CI30" s="294">
        <v>78849</v>
      </c>
      <c r="CJ30" s="845">
        <f t="shared" si="7"/>
        <v>8542</v>
      </c>
      <c r="CK30" s="846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</row>
    <row r="31" spans="1:116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5">
        <v>-719</v>
      </c>
      <c r="BY31" s="846">
        <v>-0.90668348045397229</v>
      </c>
      <c r="BZ31" s="294">
        <v>0</v>
      </c>
      <c r="CA31" s="845">
        <f t="shared" si="1"/>
        <v>-20</v>
      </c>
      <c r="CB31" s="846">
        <f t="shared" si="2"/>
        <v>-1</v>
      </c>
      <c r="CC31" s="294">
        <v>331</v>
      </c>
      <c r="CD31" s="845">
        <f t="shared" si="3"/>
        <v>-637</v>
      </c>
      <c r="CE31" s="846">
        <f t="shared" si="4"/>
        <v>-0.65805785123966942</v>
      </c>
      <c r="CF31" s="294">
        <v>550</v>
      </c>
      <c r="CG31" s="845">
        <f t="shared" si="5"/>
        <v>-926.33302916999992</v>
      </c>
      <c r="CH31" s="846">
        <f t="shared" si="6"/>
        <v>-0.62745533078724647</v>
      </c>
      <c r="CI31" s="294">
        <v>96</v>
      </c>
      <c r="CJ31" s="845">
        <f t="shared" si="7"/>
        <v>-398</v>
      </c>
      <c r="CK31" s="846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</row>
    <row r="32" spans="1:116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5">
        <v>0</v>
      </c>
      <c r="BY32" s="846" t="e">
        <v>#DIV/0!</v>
      </c>
      <c r="CA32" s="845">
        <f t="shared" si="1"/>
        <v>0</v>
      </c>
      <c r="CB32" s="846" t="e">
        <f t="shared" si="2"/>
        <v>#DIV/0!</v>
      </c>
      <c r="CD32" s="845">
        <f t="shared" si="3"/>
        <v>0</v>
      </c>
      <c r="CE32" s="846" t="e">
        <f t="shared" si="4"/>
        <v>#DIV/0!</v>
      </c>
      <c r="CG32" s="845">
        <f t="shared" si="5"/>
        <v>0</v>
      </c>
      <c r="CH32" s="846" t="e">
        <f t="shared" si="6"/>
        <v>#DIV/0!</v>
      </c>
      <c r="CJ32" s="845">
        <f t="shared" si="7"/>
        <v>0</v>
      </c>
      <c r="CK32" s="846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</row>
    <row r="33" spans="1:116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845">
        <f t="shared" si="1"/>
        <v>0</v>
      </c>
      <c r="CB33" s="846" t="e">
        <f t="shared" si="2"/>
        <v>#DIV/0!</v>
      </c>
      <c r="CD33" s="845">
        <f t="shared" si="3"/>
        <v>0</v>
      </c>
      <c r="CE33" s="846" t="e">
        <f t="shared" si="4"/>
        <v>#DIV/0!</v>
      </c>
      <c r="CG33" s="845">
        <f t="shared" si="5"/>
        <v>0</v>
      </c>
      <c r="CH33" s="846" t="e">
        <f t="shared" si="6"/>
        <v>#DIV/0!</v>
      </c>
      <c r="CJ33" s="845">
        <f t="shared" si="7"/>
        <v>0</v>
      </c>
      <c r="CK33" s="846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</row>
    <row r="34" spans="1:116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845">
        <f t="shared" si="1"/>
        <v>0</v>
      </c>
      <c r="CB34" s="846" t="e">
        <f t="shared" si="2"/>
        <v>#DIV/0!</v>
      </c>
      <c r="CD34" s="845">
        <f t="shared" si="3"/>
        <v>0</v>
      </c>
      <c r="CE34" s="846" t="e">
        <f t="shared" si="4"/>
        <v>#DIV/0!</v>
      </c>
      <c r="CG34" s="845">
        <f t="shared" si="5"/>
        <v>0</v>
      </c>
      <c r="CH34" s="846" t="e">
        <f t="shared" si="6"/>
        <v>#DIV/0!</v>
      </c>
      <c r="CJ34" s="845">
        <f t="shared" si="7"/>
        <v>0</v>
      </c>
      <c r="CK34" s="846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</row>
    <row r="35" spans="1:116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845">
        <f t="shared" si="1"/>
        <v>0</v>
      </c>
      <c r="CB35" s="846" t="e">
        <f t="shared" si="2"/>
        <v>#DIV/0!</v>
      </c>
      <c r="CD35" s="845">
        <f t="shared" si="3"/>
        <v>0</v>
      </c>
      <c r="CE35" s="846" t="e">
        <f t="shared" si="4"/>
        <v>#DIV/0!</v>
      </c>
      <c r="CG35" s="845">
        <f t="shared" si="5"/>
        <v>0</v>
      </c>
      <c r="CH35" s="846" t="e">
        <f t="shared" si="6"/>
        <v>#DIV/0!</v>
      </c>
      <c r="CJ35" s="845">
        <f t="shared" si="7"/>
        <v>0</v>
      </c>
      <c r="CK35" s="846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</row>
    <row r="36" spans="1:116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845">
        <f t="shared" si="1"/>
        <v>0</v>
      </c>
      <c r="CB36" s="846" t="e">
        <f t="shared" si="2"/>
        <v>#DIV/0!</v>
      </c>
      <c r="CD36" s="845">
        <f t="shared" si="3"/>
        <v>0</v>
      </c>
      <c r="CE36" s="846" t="e">
        <f t="shared" si="4"/>
        <v>#DIV/0!</v>
      </c>
      <c r="CG36" s="845">
        <f t="shared" si="5"/>
        <v>0</v>
      </c>
      <c r="CH36" s="846" t="e">
        <f t="shared" si="6"/>
        <v>#DIV/0!</v>
      </c>
      <c r="CJ36" s="845">
        <f t="shared" si="7"/>
        <v>0</v>
      </c>
      <c r="CK36" s="846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26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</row>
    <row r="37" spans="1:116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845">
        <f t="shared" si="1"/>
        <v>0</v>
      </c>
      <c r="CB37" s="846" t="e">
        <f t="shared" si="2"/>
        <v>#DIV/0!</v>
      </c>
      <c r="CD37" s="845">
        <f t="shared" si="3"/>
        <v>0</v>
      </c>
      <c r="CE37" s="846" t="e">
        <f t="shared" si="4"/>
        <v>#DIV/0!</v>
      </c>
      <c r="CG37" s="845">
        <f t="shared" si="5"/>
        <v>0</v>
      </c>
      <c r="CH37" s="846" t="e">
        <f t="shared" si="6"/>
        <v>#DIV/0!</v>
      </c>
      <c r="CJ37" s="845">
        <f t="shared" si="7"/>
        <v>0</v>
      </c>
      <c r="CK37" s="846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26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</row>
    <row r="38" spans="1:116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26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</row>
    <row r="39" spans="1:116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5">
        <v>989.00000000000364</v>
      </c>
      <c r="BY39" s="846">
        <v>3.3405503632721982E-2</v>
      </c>
      <c r="BZ39" s="294">
        <v>25190.6</v>
      </c>
      <c r="CA39" s="845">
        <f t="shared" si="1"/>
        <v>-693.57500000000073</v>
      </c>
      <c r="CB39" s="846">
        <f t="shared" si="2"/>
        <v>-2.6795329578787067E-2</v>
      </c>
      <c r="CC39" s="294">
        <v>78441.3</v>
      </c>
      <c r="CD39" s="845">
        <f t="shared" si="3"/>
        <v>1124.6334999999963</v>
      </c>
      <c r="CE39" s="846">
        <f t="shared" si="4"/>
        <v>1.4545809473045455E-2</v>
      </c>
      <c r="CF39" s="294">
        <v>239479.29745000001</v>
      </c>
      <c r="CG39" s="845">
        <f t="shared" si="5"/>
        <v>-6487.70745300001</v>
      </c>
      <c r="CH39" s="846">
        <f t="shared" si="6"/>
        <v>-2.6376332287163937E-2</v>
      </c>
      <c r="CI39" s="294">
        <v>24357.8</v>
      </c>
      <c r="CJ39" s="845">
        <f t="shared" si="7"/>
        <v>-520.64414660369948</v>
      </c>
      <c r="CK39" s="846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26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</row>
    <row r="40" spans="1:116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5">
        <v>723.20000000000073</v>
      </c>
      <c r="BY40" s="846">
        <v>2.7228608110601189E-2</v>
      </c>
      <c r="BZ40" s="294">
        <v>22036</v>
      </c>
      <c r="CA40" s="845">
        <f t="shared" si="1"/>
        <v>-544.79999999999927</v>
      </c>
      <c r="CB40" s="846">
        <f t="shared" si="2"/>
        <v>-2.4126691702685436E-2</v>
      </c>
      <c r="CC40" s="294">
        <v>68866.5</v>
      </c>
      <c r="CD40" s="845">
        <f t="shared" si="3"/>
        <v>1181.3999999999942</v>
      </c>
      <c r="CE40" s="846">
        <f t="shared" si="4"/>
        <v>1.7454358492489396E-2</v>
      </c>
      <c r="CF40" s="294">
        <v>208356.5</v>
      </c>
      <c r="CG40" s="845">
        <f t="shared" si="5"/>
        <v>-4427.1000000000058</v>
      </c>
      <c r="CH40" s="846">
        <f t="shared" si="6"/>
        <v>-2.0805644795933546E-2</v>
      </c>
      <c r="CI40" s="294">
        <v>20945</v>
      </c>
      <c r="CJ40" s="845">
        <f t="shared" si="7"/>
        <v>-330.09999999999854</v>
      </c>
      <c r="CK40" s="846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26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</row>
    <row r="41" spans="1:116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5">
        <v>-4569</v>
      </c>
      <c r="BY41" s="846">
        <v>-0.30166380562524758</v>
      </c>
      <c r="BZ41" s="294">
        <v>8010</v>
      </c>
      <c r="CA41" s="845">
        <f t="shared" si="1"/>
        <v>-82</v>
      </c>
      <c r="CB41" s="846">
        <f t="shared" si="2"/>
        <v>-1.0133465150766189E-2</v>
      </c>
      <c r="CC41" s="294">
        <v>23294</v>
      </c>
      <c r="CD41" s="845">
        <f t="shared" si="3"/>
        <v>-4457</v>
      </c>
      <c r="CE41" s="846">
        <f t="shared" si="4"/>
        <v>-0.16060682497928003</v>
      </c>
      <c r="CF41" s="294">
        <v>57705</v>
      </c>
      <c r="CG41" s="845">
        <f t="shared" si="5"/>
        <v>-5787</v>
      </c>
      <c r="CH41" s="846">
        <f t="shared" si="6"/>
        <v>-9.1145341145341147E-2</v>
      </c>
      <c r="CI41" s="294">
        <v>8131</v>
      </c>
      <c r="CJ41" s="845">
        <f t="shared" si="7"/>
        <v>174</v>
      </c>
      <c r="CK41" s="846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26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</row>
    <row r="42" spans="1:116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5">
        <v>5324.5</v>
      </c>
      <c r="BY42" s="846">
        <v>0.46792336760699532</v>
      </c>
      <c r="BZ42" s="294">
        <v>14015</v>
      </c>
      <c r="CA42" s="845">
        <f t="shared" si="1"/>
        <v>-456</v>
      </c>
      <c r="CB42" s="846">
        <f t="shared" si="2"/>
        <v>-3.1511298458986939E-2</v>
      </c>
      <c r="CC42" s="294">
        <v>45558.5</v>
      </c>
      <c r="CD42" s="845">
        <f t="shared" si="3"/>
        <v>5677.5</v>
      </c>
      <c r="CE42" s="846">
        <f t="shared" si="4"/>
        <v>0.14236102404653844</v>
      </c>
      <c r="CF42" s="294">
        <v>150586.5</v>
      </c>
      <c r="CG42" s="845">
        <f t="shared" si="5"/>
        <v>1390.5</v>
      </c>
      <c r="CH42" s="846">
        <f t="shared" si="6"/>
        <v>9.3199549585779775E-3</v>
      </c>
      <c r="CI42" s="294">
        <v>12801</v>
      </c>
      <c r="CJ42" s="845">
        <f t="shared" si="7"/>
        <v>-513</v>
      </c>
      <c r="CK42" s="846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26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</row>
    <row r="43" spans="1:116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5">
        <v>-32.299999999999997</v>
      </c>
      <c r="BY43" s="846">
        <v>-0.91501416430594895</v>
      </c>
      <c r="BZ43" s="294">
        <v>11</v>
      </c>
      <c r="CA43" s="845">
        <f t="shared" si="1"/>
        <v>-6.8000000000000007</v>
      </c>
      <c r="CB43" s="846">
        <f t="shared" si="2"/>
        <v>-0.3820224719101124</v>
      </c>
      <c r="CC43" s="294">
        <v>14</v>
      </c>
      <c r="CD43" s="845">
        <f t="shared" si="3"/>
        <v>-39.099999999999994</v>
      </c>
      <c r="CE43" s="846">
        <f t="shared" si="4"/>
        <v>-0.73634651600753298</v>
      </c>
      <c r="CF43" s="294">
        <v>65</v>
      </c>
      <c r="CG43" s="845">
        <f t="shared" si="5"/>
        <v>-35.199999999999989</v>
      </c>
      <c r="CH43" s="846">
        <f t="shared" si="6"/>
        <v>-0.35129740518962066</v>
      </c>
      <c r="CI43" s="294">
        <v>13</v>
      </c>
      <c r="CJ43" s="845">
        <f t="shared" si="7"/>
        <v>8.9</v>
      </c>
      <c r="CK43" s="846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26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</row>
    <row r="44" spans="1:116" x14ac:dyDescent="0.25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5">
        <v>0</v>
      </c>
      <c r="BY44" s="846" t="e">
        <v>#DIV/0!</v>
      </c>
      <c r="CA44" s="845">
        <f t="shared" si="1"/>
        <v>0</v>
      </c>
      <c r="CB44" s="846" t="e">
        <f t="shared" si="2"/>
        <v>#DIV/0!</v>
      </c>
      <c r="CC44" s="294">
        <v>0</v>
      </c>
      <c r="CD44" s="845">
        <f t="shared" si="3"/>
        <v>0</v>
      </c>
      <c r="CE44" s="846" t="e">
        <f t="shared" si="4"/>
        <v>#DIV/0!</v>
      </c>
      <c r="CF44" s="294">
        <v>0</v>
      </c>
      <c r="CG44" s="845">
        <f t="shared" si="5"/>
        <v>0</v>
      </c>
      <c r="CH44" s="846" t="e">
        <f t="shared" si="6"/>
        <v>#DIV/0!</v>
      </c>
      <c r="CI44" s="294">
        <v>0</v>
      </c>
      <c r="CJ44" s="845">
        <f t="shared" si="7"/>
        <v>0</v>
      </c>
      <c r="CK44" s="846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26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</row>
    <row r="45" spans="1:116" x14ac:dyDescent="0.25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5">
        <v>0</v>
      </c>
      <c r="BY45" s="846" t="e">
        <v>#DIV/0!</v>
      </c>
      <c r="CA45" s="845">
        <f t="shared" si="1"/>
        <v>0</v>
      </c>
      <c r="CB45" s="846" t="e">
        <f t="shared" si="2"/>
        <v>#DIV/0!</v>
      </c>
      <c r="CC45" s="294">
        <v>0</v>
      </c>
      <c r="CD45" s="845">
        <f t="shared" si="3"/>
        <v>0</v>
      </c>
      <c r="CE45" s="846" t="e">
        <f t="shared" si="4"/>
        <v>#DIV/0!</v>
      </c>
      <c r="CF45" s="294">
        <v>0</v>
      </c>
      <c r="CG45" s="845">
        <f t="shared" si="5"/>
        <v>0</v>
      </c>
      <c r="CH45" s="846" t="e">
        <f t="shared" si="6"/>
        <v>#DIV/0!</v>
      </c>
      <c r="CI45" s="294">
        <v>0</v>
      </c>
      <c r="CJ45" s="845">
        <f t="shared" si="7"/>
        <v>0</v>
      </c>
      <c r="CK45" s="846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26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</row>
    <row r="46" spans="1:116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5">
        <v>265.80000000000018</v>
      </c>
      <c r="BY46" s="846">
        <v>8.7273443656422436E-2</v>
      </c>
      <c r="BZ46" s="294">
        <v>3154.6</v>
      </c>
      <c r="CA46" s="845">
        <f t="shared" si="1"/>
        <v>-148.77500000000009</v>
      </c>
      <c r="CB46" s="846">
        <f t="shared" si="2"/>
        <v>-4.5037272486472199E-2</v>
      </c>
      <c r="CC46" s="294">
        <v>9574.7999999999993</v>
      </c>
      <c r="CD46" s="845">
        <f t="shared" si="3"/>
        <v>-56.766500000001543</v>
      </c>
      <c r="CE46" s="846">
        <f t="shared" si="4"/>
        <v>-5.8937972343337435E-3</v>
      </c>
      <c r="CF46" s="294">
        <v>31122.797449999998</v>
      </c>
      <c r="CG46" s="845">
        <f t="shared" si="5"/>
        <v>-2060.6074530000042</v>
      </c>
      <c r="CH46" s="846">
        <f t="shared" si="6"/>
        <v>-6.209752914215598E-2</v>
      </c>
      <c r="CI46" s="294">
        <v>3412.8</v>
      </c>
      <c r="CJ46" s="845">
        <f t="shared" si="7"/>
        <v>-190.54414660369957</v>
      </c>
      <c r="CK46" s="846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26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</row>
    <row r="47" spans="1:116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5">
        <v>1</v>
      </c>
      <c r="BY47" s="846" t="e">
        <v>#DIV/0!</v>
      </c>
      <c r="BZ47" s="294">
        <v>1120</v>
      </c>
      <c r="CA47" s="845">
        <f t="shared" si="1"/>
        <v>-58.116799999999785</v>
      </c>
      <c r="CB47" s="846">
        <f t="shared" si="2"/>
        <v>-4.9330253163353412E-2</v>
      </c>
      <c r="CC47" s="294">
        <v>1121</v>
      </c>
      <c r="CD47" s="845">
        <f t="shared" si="3"/>
        <v>-57.116799999999785</v>
      </c>
      <c r="CE47" s="846">
        <f t="shared" si="4"/>
        <v>-4.8481440889392116E-2</v>
      </c>
      <c r="CF47" s="294">
        <v>34663</v>
      </c>
      <c r="CG47" s="845">
        <f t="shared" si="5"/>
        <v>2507.7045930000022</v>
      </c>
      <c r="CH47" s="846">
        <f t="shared" si="6"/>
        <v>7.7987297621097004E-2</v>
      </c>
      <c r="CI47" s="294">
        <v>5238</v>
      </c>
      <c r="CJ47" s="845">
        <f t="shared" si="7"/>
        <v>800</v>
      </c>
      <c r="CK47" s="846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26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</row>
    <row r="48" spans="1:116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5">
        <v>1</v>
      </c>
      <c r="BY48" s="846" t="e">
        <v>#DIV/0!</v>
      </c>
      <c r="BZ48" s="294">
        <v>1120</v>
      </c>
      <c r="CA48" s="845">
        <f t="shared" si="1"/>
        <v>-58.116799999999785</v>
      </c>
      <c r="CB48" s="846">
        <f t="shared" si="2"/>
        <v>-4.9330253163353412E-2</v>
      </c>
      <c r="CC48" s="294">
        <v>1121</v>
      </c>
      <c r="CD48" s="845">
        <f t="shared" si="3"/>
        <v>-57.116799999999785</v>
      </c>
      <c r="CE48" s="846">
        <f t="shared" si="4"/>
        <v>-4.8481440889392116E-2</v>
      </c>
      <c r="CF48" s="294">
        <v>34663</v>
      </c>
      <c r="CG48" s="845">
        <f t="shared" si="5"/>
        <v>2507.7045930000022</v>
      </c>
      <c r="CH48" s="846">
        <f t="shared" si="6"/>
        <v>7.7987297621097004E-2</v>
      </c>
      <c r="CI48" s="294">
        <v>5238</v>
      </c>
      <c r="CJ48" s="845">
        <f t="shared" si="7"/>
        <v>800</v>
      </c>
      <c r="CK48" s="846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26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</row>
    <row r="49" spans="1:116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5">
        <v>0</v>
      </c>
      <c r="BY49" s="846" t="e">
        <v>#DIV/0!</v>
      </c>
      <c r="BZ49" s="294">
        <v>0</v>
      </c>
      <c r="CA49" s="845">
        <f t="shared" si="1"/>
        <v>0</v>
      </c>
      <c r="CB49" s="846" t="e">
        <f t="shared" si="2"/>
        <v>#DIV/0!</v>
      </c>
      <c r="CC49" s="294">
        <v>0</v>
      </c>
      <c r="CD49" s="845">
        <f t="shared" si="3"/>
        <v>0</v>
      </c>
      <c r="CE49" s="846" t="e">
        <f t="shared" si="4"/>
        <v>#DIV/0!</v>
      </c>
      <c r="CF49" s="294">
        <v>11618</v>
      </c>
      <c r="CG49" s="845">
        <f t="shared" si="5"/>
        <v>-568.11299999999937</v>
      </c>
      <c r="CH49" s="846">
        <f t="shared" si="6"/>
        <v>-4.6619705561568268E-2</v>
      </c>
      <c r="CI49" s="294">
        <v>313</v>
      </c>
      <c r="CJ49" s="845">
        <f t="shared" si="7"/>
        <v>-1770</v>
      </c>
      <c r="CK49" s="846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26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</row>
    <row r="50" spans="1:116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5">
        <v>0</v>
      </c>
      <c r="BY50" s="846" t="e">
        <v>#DIV/0!</v>
      </c>
      <c r="BZ50" s="294">
        <v>0</v>
      </c>
      <c r="CA50" s="845">
        <f t="shared" si="1"/>
        <v>0</v>
      </c>
      <c r="CB50" s="846" t="e">
        <f t="shared" si="2"/>
        <v>#DIV/0!</v>
      </c>
      <c r="CC50" s="294">
        <v>0</v>
      </c>
      <c r="CD50" s="845">
        <f t="shared" si="3"/>
        <v>0</v>
      </c>
      <c r="CE50" s="846" t="e">
        <f t="shared" si="4"/>
        <v>#DIV/0!</v>
      </c>
      <c r="CF50" s="294">
        <v>0</v>
      </c>
      <c r="CG50" s="845">
        <f t="shared" si="5"/>
        <v>0</v>
      </c>
      <c r="CH50" s="846" t="e">
        <f t="shared" si="6"/>
        <v>#DIV/0!</v>
      </c>
      <c r="CI50" s="294">
        <v>0</v>
      </c>
      <c r="CJ50" s="845">
        <f t="shared" si="7"/>
        <v>0</v>
      </c>
      <c r="CK50" s="846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26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</row>
    <row r="51" spans="1:116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5">
        <v>0</v>
      </c>
      <c r="BY51" s="846" t="e">
        <v>#DIV/0!</v>
      </c>
      <c r="BZ51" s="294">
        <v>0</v>
      </c>
      <c r="CA51" s="845">
        <f t="shared" si="1"/>
        <v>0</v>
      </c>
      <c r="CB51" s="846" t="e">
        <f t="shared" si="2"/>
        <v>#DIV/0!</v>
      </c>
      <c r="CC51" s="294">
        <v>0</v>
      </c>
      <c r="CD51" s="845">
        <f t="shared" si="3"/>
        <v>0</v>
      </c>
      <c r="CE51" s="846" t="e">
        <f t="shared" si="4"/>
        <v>#DIV/0!</v>
      </c>
      <c r="CF51" s="294">
        <v>0</v>
      </c>
      <c r="CG51" s="845">
        <f t="shared" si="5"/>
        <v>0</v>
      </c>
      <c r="CH51" s="846" t="e">
        <f t="shared" si="6"/>
        <v>#DIV/0!</v>
      </c>
      <c r="CI51" s="294">
        <v>0</v>
      </c>
      <c r="CJ51" s="845">
        <f t="shared" si="7"/>
        <v>0</v>
      </c>
      <c r="CK51" s="846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26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</row>
    <row r="52" spans="1:116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5">
        <v>1</v>
      </c>
      <c r="BY52" s="846" t="e">
        <v>#DIV/0!</v>
      </c>
      <c r="BZ52" s="294">
        <v>1120</v>
      </c>
      <c r="CA52" s="845">
        <f t="shared" si="1"/>
        <v>-58.116799999999785</v>
      </c>
      <c r="CB52" s="846">
        <f t="shared" si="2"/>
        <v>-4.9330253163353412E-2</v>
      </c>
      <c r="CC52" s="294">
        <v>1121</v>
      </c>
      <c r="CD52" s="845">
        <f t="shared" si="3"/>
        <v>-57.116799999999785</v>
      </c>
      <c r="CE52" s="846">
        <f t="shared" si="4"/>
        <v>-4.8481440889392116E-2</v>
      </c>
      <c r="CF52" s="294">
        <v>23045</v>
      </c>
      <c r="CG52" s="845">
        <f t="shared" si="5"/>
        <v>3075.8175929999998</v>
      </c>
      <c r="CH52" s="846">
        <f t="shared" si="6"/>
        <v>0.15402821859756272</v>
      </c>
      <c r="CI52" s="294">
        <v>4925</v>
      </c>
      <c r="CJ52" s="845">
        <f t="shared" si="7"/>
        <v>2570</v>
      </c>
      <c r="CK52" s="846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26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</row>
    <row r="53" spans="1:116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5">
        <v>0</v>
      </c>
      <c r="BY53" s="846" t="e">
        <v>#DIV/0!</v>
      </c>
      <c r="BZ53" s="294">
        <v>0</v>
      </c>
      <c r="CA53" s="845">
        <f t="shared" si="1"/>
        <v>0</v>
      </c>
      <c r="CB53" s="846" t="e">
        <f t="shared" si="2"/>
        <v>#DIV/0!</v>
      </c>
      <c r="CC53" s="294">
        <v>0</v>
      </c>
      <c r="CD53" s="845">
        <f t="shared" si="3"/>
        <v>0</v>
      </c>
      <c r="CE53" s="846" t="e">
        <f t="shared" si="4"/>
        <v>#DIV/0!</v>
      </c>
      <c r="CF53" s="294">
        <v>0</v>
      </c>
      <c r="CG53" s="845">
        <f t="shared" si="5"/>
        <v>0</v>
      </c>
      <c r="CH53" s="846" t="e">
        <f t="shared" si="6"/>
        <v>#DIV/0!</v>
      </c>
      <c r="CI53" s="294">
        <v>0</v>
      </c>
      <c r="CJ53" s="845">
        <f t="shared" si="7"/>
        <v>0</v>
      </c>
      <c r="CK53" s="846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26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</row>
    <row r="54" spans="1:116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5">
        <v>-415</v>
      </c>
      <c r="BY54" s="846">
        <v>-7.7238042062162671E-2</v>
      </c>
      <c r="BZ54" s="294">
        <v>4990</v>
      </c>
      <c r="CA54" s="845">
        <f t="shared" si="1"/>
        <v>58.927999999999884</v>
      </c>
      <c r="CB54" s="846">
        <f t="shared" si="2"/>
        <v>1.1950342643546856E-2</v>
      </c>
      <c r="CC54" s="294">
        <v>16868</v>
      </c>
      <c r="CD54" s="845">
        <f t="shared" si="3"/>
        <v>1236.9279999999999</v>
      </c>
      <c r="CE54" s="846">
        <f t="shared" si="4"/>
        <v>7.9132640422870534E-2</v>
      </c>
      <c r="CF54" s="294">
        <v>68131</v>
      </c>
      <c r="CG54" s="845">
        <f t="shared" si="5"/>
        <v>-236.93721000000369</v>
      </c>
      <c r="CH54" s="846">
        <f t="shared" si="6"/>
        <v>-3.4656188217617816E-3</v>
      </c>
      <c r="CI54" s="294">
        <v>6765</v>
      </c>
      <c r="CJ54" s="845">
        <f t="shared" si="7"/>
        <v>-1148</v>
      </c>
      <c r="CK54" s="846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26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</row>
    <row r="55" spans="1:116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5">
        <v>-415</v>
      </c>
      <c r="BY55" s="846">
        <v>-7.7238042062162671E-2</v>
      </c>
      <c r="BZ55" s="294">
        <v>4990</v>
      </c>
      <c r="CA55" s="845">
        <f t="shared" si="1"/>
        <v>58.927999999999884</v>
      </c>
      <c r="CB55" s="846">
        <f t="shared" si="2"/>
        <v>1.1950342643546856E-2</v>
      </c>
      <c r="CC55" s="294">
        <v>16868</v>
      </c>
      <c r="CD55" s="845">
        <f t="shared" si="3"/>
        <v>1236.9279999999999</v>
      </c>
      <c r="CE55" s="846">
        <f t="shared" si="4"/>
        <v>7.9132640422870534E-2</v>
      </c>
      <c r="CF55" s="294">
        <v>68131</v>
      </c>
      <c r="CG55" s="845">
        <f t="shared" si="5"/>
        <v>-236.93721000000369</v>
      </c>
      <c r="CH55" s="846">
        <f t="shared" si="6"/>
        <v>-3.4656188217617816E-3</v>
      </c>
      <c r="CI55" s="294">
        <v>6765</v>
      </c>
      <c r="CJ55" s="845">
        <f t="shared" si="7"/>
        <v>-1148</v>
      </c>
      <c r="CK55" s="846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26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</row>
    <row r="56" spans="1:116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5">
        <v>0</v>
      </c>
      <c r="BY56" s="846" t="e">
        <v>#DIV/0!</v>
      </c>
      <c r="BZ56" s="294">
        <v>0</v>
      </c>
      <c r="CA56" s="845">
        <f t="shared" si="1"/>
        <v>-250.98240000000001</v>
      </c>
      <c r="CB56" s="846">
        <f t="shared" si="2"/>
        <v>-1</v>
      </c>
      <c r="CC56" s="294">
        <v>0</v>
      </c>
      <c r="CD56" s="845">
        <f t="shared" si="3"/>
        <v>-250.98240000000001</v>
      </c>
      <c r="CE56" s="846">
        <f t="shared" si="4"/>
        <v>-1</v>
      </c>
      <c r="CF56" s="294">
        <v>12422</v>
      </c>
      <c r="CG56" s="845">
        <f t="shared" si="5"/>
        <v>-3653.0594000000019</v>
      </c>
      <c r="CH56" s="846">
        <f t="shared" si="6"/>
        <v>-0.22725013383154288</v>
      </c>
      <c r="CI56" s="294">
        <v>2010</v>
      </c>
      <c r="CJ56" s="845">
        <f t="shared" si="7"/>
        <v>-1109</v>
      </c>
      <c r="CK56" s="846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26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</row>
    <row r="57" spans="1:116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5">
        <v>-8</v>
      </c>
      <c r="BY57" s="846">
        <v>-4.7337278106508876E-3</v>
      </c>
      <c r="BZ57" s="294">
        <v>1298</v>
      </c>
      <c r="CA57" s="845">
        <f t="shared" si="1"/>
        <v>196.86599999999999</v>
      </c>
      <c r="CB57" s="846">
        <f t="shared" si="2"/>
        <v>0.17878478005401702</v>
      </c>
      <c r="CC57" s="294">
        <v>4609</v>
      </c>
      <c r="CD57" s="845">
        <f t="shared" si="3"/>
        <v>115.86599999999999</v>
      </c>
      <c r="CE57" s="846">
        <f t="shared" si="4"/>
        <v>2.5787345759107114E-2</v>
      </c>
      <c r="CF57" s="294">
        <v>8941</v>
      </c>
      <c r="CG57" s="845">
        <f t="shared" si="5"/>
        <v>1325.8576199999998</v>
      </c>
      <c r="CH57" s="846">
        <f t="shared" si="6"/>
        <v>0.17410805390614373</v>
      </c>
      <c r="CI57" s="294">
        <v>682</v>
      </c>
      <c r="CJ57" s="845">
        <f t="shared" si="7"/>
        <v>291</v>
      </c>
      <c r="CK57" s="846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26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</row>
    <row r="58" spans="1:116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5">
        <v>-239</v>
      </c>
      <c r="BY58" s="846">
        <v>-0.13649343232438607</v>
      </c>
      <c r="BZ58" s="294">
        <v>1526</v>
      </c>
      <c r="CA58" s="845">
        <f t="shared" si="1"/>
        <v>223.03400000000011</v>
      </c>
      <c r="CB58" s="846">
        <f t="shared" si="2"/>
        <v>0.1711740751485458</v>
      </c>
      <c r="CC58" s="294">
        <v>6556</v>
      </c>
      <c r="CD58" s="845">
        <f t="shared" si="3"/>
        <v>1665.0339999999997</v>
      </c>
      <c r="CE58" s="846">
        <f t="shared" si="4"/>
        <v>0.34043049982355217</v>
      </c>
      <c r="CF58" s="294">
        <v>23916</v>
      </c>
      <c r="CG58" s="845">
        <f t="shared" si="5"/>
        <v>2870.046449999998</v>
      </c>
      <c r="CH58" s="846">
        <f t="shared" si="6"/>
        <v>0.13637046395552829</v>
      </c>
      <c r="CI58" s="294">
        <v>1311</v>
      </c>
      <c r="CJ58" s="845">
        <f t="shared" si="7"/>
        <v>-120</v>
      </c>
      <c r="CK58" s="846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26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</row>
    <row r="59" spans="1:116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5">
        <v>-168</v>
      </c>
      <c r="BY59" s="846">
        <v>-8.6956521739130432E-2</v>
      </c>
      <c r="BZ59" s="294">
        <v>2166</v>
      </c>
      <c r="CA59" s="845">
        <f t="shared" si="1"/>
        <v>-109.98959999999988</v>
      </c>
      <c r="CB59" s="846">
        <f t="shared" si="2"/>
        <v>-4.8326055619937761E-2</v>
      </c>
      <c r="CC59" s="294">
        <v>5703</v>
      </c>
      <c r="CD59" s="845">
        <f t="shared" si="3"/>
        <v>-292.98959999999988</v>
      </c>
      <c r="CE59" s="846">
        <f t="shared" si="4"/>
        <v>-4.8864260871966804E-2</v>
      </c>
      <c r="CF59" s="294">
        <v>22852</v>
      </c>
      <c r="CG59" s="845">
        <f t="shared" si="5"/>
        <v>-779.78188000000227</v>
      </c>
      <c r="CH59" s="846">
        <f t="shared" si="6"/>
        <v>-3.2997168133984241E-2</v>
      </c>
      <c r="CI59" s="294">
        <v>2762</v>
      </c>
      <c r="CJ59" s="845">
        <f t="shared" si="7"/>
        <v>-210</v>
      </c>
      <c r="CK59" s="846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26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</row>
    <row r="60" spans="1:116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5">
        <v>-11074.094656599998</v>
      </c>
      <c r="BY60" s="846">
        <v>-0.1822920405644731</v>
      </c>
      <c r="BZ60" s="294">
        <v>49992.800000000003</v>
      </c>
      <c r="CA60" s="845">
        <f t="shared" si="1"/>
        <v>-7384.2110199999879</v>
      </c>
      <c r="CB60" s="846">
        <f t="shared" si="2"/>
        <v>-0.12869633479907244</v>
      </c>
      <c r="CC60" s="294">
        <v>149274.29999999999</v>
      </c>
      <c r="CD60" s="845">
        <f t="shared" si="3"/>
        <v>-24787.948258899996</v>
      </c>
      <c r="CE60" s="846">
        <f t="shared" si="4"/>
        <v>-0.14240852629934109</v>
      </c>
      <c r="CF60" s="294">
        <v>469601.3</v>
      </c>
      <c r="CG60" s="845">
        <f t="shared" si="5"/>
        <v>-64211.591338500089</v>
      </c>
      <c r="CH60" s="846">
        <f t="shared" si="6"/>
        <v>-0.12028857373131965</v>
      </c>
      <c r="CI60" s="294">
        <v>54233.1</v>
      </c>
      <c r="CJ60" s="845">
        <f t="shared" si="7"/>
        <v>-1942.3000000000029</v>
      </c>
      <c r="CK60" s="846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26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</row>
    <row r="61" spans="1:116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5">
        <v>-11074</v>
      </c>
      <c r="BY61" s="846">
        <v>-0.18247128804231411</v>
      </c>
      <c r="BZ61" s="294">
        <v>49947</v>
      </c>
      <c r="CA61" s="845">
        <f t="shared" si="1"/>
        <v>-7378.759819999992</v>
      </c>
      <c r="CB61" s="846">
        <f t="shared" si="2"/>
        <v>-0.12871630211564447</v>
      </c>
      <c r="CC61" s="294">
        <v>149126</v>
      </c>
      <c r="CD61" s="845">
        <f t="shared" si="3"/>
        <v>-24784.798819999996</v>
      </c>
      <c r="CE61" s="846">
        <f t="shared" si="4"/>
        <v>-0.14251443261814117</v>
      </c>
      <c r="CF61" s="294">
        <v>469087</v>
      </c>
      <c r="CG61" s="845">
        <f t="shared" si="5"/>
        <v>-64159.505540000042</v>
      </c>
      <c r="CH61" s="846">
        <f t="shared" si="6"/>
        <v>-0.12031866101968725</v>
      </c>
      <c r="CI61" s="294">
        <v>54177</v>
      </c>
      <c r="CJ61" s="845">
        <f t="shared" si="7"/>
        <v>-1940</v>
      </c>
      <c r="CK61" s="846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26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</row>
    <row r="62" spans="1:116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5">
        <v>-17676</v>
      </c>
      <c r="BY62" s="846">
        <v>-1</v>
      </c>
      <c r="BZ62" s="294">
        <v>0</v>
      </c>
      <c r="CA62" s="845">
        <f t="shared" si="1"/>
        <v>-12267.982319999999</v>
      </c>
      <c r="CB62" s="846">
        <f t="shared" si="2"/>
        <v>-1</v>
      </c>
      <c r="CC62" s="294">
        <v>0</v>
      </c>
      <c r="CD62" s="845">
        <f t="shared" si="3"/>
        <v>-44623.02132</v>
      </c>
      <c r="CE62" s="846">
        <f t="shared" si="4"/>
        <v>-1</v>
      </c>
      <c r="CF62" s="294">
        <v>61503</v>
      </c>
      <c r="CG62" s="845">
        <f t="shared" si="5"/>
        <v>-77225.48980000001</v>
      </c>
      <c r="CH62" s="846">
        <f t="shared" si="6"/>
        <v>-0.55666640580700677</v>
      </c>
      <c r="CI62" s="294">
        <v>7677</v>
      </c>
      <c r="CJ62" s="845">
        <f t="shared" si="7"/>
        <v>-5112</v>
      </c>
      <c r="CK62" s="846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26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</row>
    <row r="63" spans="1:116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5">
        <v>6602</v>
      </c>
      <c r="BY63" s="846">
        <v>0.15348848022690814</v>
      </c>
      <c r="BZ63" s="294">
        <v>49947</v>
      </c>
      <c r="CA63" s="845">
        <f t="shared" si="1"/>
        <v>4889.2225000000035</v>
      </c>
      <c r="CB63" s="846">
        <f t="shared" si="2"/>
        <v>0.10851006798992702</v>
      </c>
      <c r="CC63" s="294">
        <v>149126</v>
      </c>
      <c r="CD63" s="845">
        <f t="shared" si="3"/>
        <v>19838.222500000003</v>
      </c>
      <c r="CE63" s="846">
        <f t="shared" si="4"/>
        <v>0.15344236619737703</v>
      </c>
      <c r="CF63" s="294">
        <v>407584</v>
      </c>
      <c r="CG63" s="845">
        <f t="shared" si="5"/>
        <v>13065.984260000056</v>
      </c>
      <c r="CH63" s="846">
        <f t="shared" si="6"/>
        <v>3.3118853230294454E-2</v>
      </c>
      <c r="CI63" s="294">
        <v>46500</v>
      </c>
      <c r="CJ63" s="845">
        <f t="shared" si="7"/>
        <v>3172</v>
      </c>
      <c r="CK63" s="846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26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</row>
    <row r="64" spans="1:116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5">
        <v>-5908</v>
      </c>
      <c r="BY64" s="846">
        <v>-0.23900643229904123</v>
      </c>
      <c r="BZ64" s="294">
        <v>16205</v>
      </c>
      <c r="CA64" s="845">
        <f t="shared" si="1"/>
        <v>-6341</v>
      </c>
      <c r="CB64" s="846">
        <f t="shared" si="2"/>
        <v>-0.28124722788964784</v>
      </c>
      <c r="CC64" s="294">
        <v>56961</v>
      </c>
      <c r="CD64" s="845">
        <f t="shared" si="3"/>
        <v>-16398</v>
      </c>
      <c r="CE64" s="846">
        <f t="shared" si="4"/>
        <v>-0.22353085510980247</v>
      </c>
      <c r="CF64" s="294">
        <v>186056</v>
      </c>
      <c r="CG64" s="845">
        <f t="shared" si="5"/>
        <v>-26954</v>
      </c>
      <c r="CH64" s="846">
        <f t="shared" si="6"/>
        <v>-0.12653866015680015</v>
      </c>
      <c r="CI64" s="294">
        <v>19785</v>
      </c>
      <c r="CJ64" s="845">
        <f t="shared" si="7"/>
        <v>-4292</v>
      </c>
      <c r="CK64" s="846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26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</row>
    <row r="65" spans="1:116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5">
        <v>2193</v>
      </c>
      <c r="BY65" s="846">
        <v>0.17528574854128368</v>
      </c>
      <c r="BZ65" s="294">
        <v>13405</v>
      </c>
      <c r="CA65" s="845">
        <f t="shared" si="1"/>
        <v>1730</v>
      </c>
      <c r="CB65" s="846">
        <f t="shared" si="2"/>
        <v>0.14817987152034262</v>
      </c>
      <c r="CC65" s="294">
        <v>42189</v>
      </c>
      <c r="CD65" s="845">
        <f t="shared" si="3"/>
        <v>2880</v>
      </c>
      <c r="CE65" s="846">
        <f t="shared" si="4"/>
        <v>7.3265664351675183E-2</v>
      </c>
      <c r="CF65" s="294">
        <v>100216</v>
      </c>
      <c r="CG65" s="845">
        <f t="shared" si="5"/>
        <v>-6467</v>
      </c>
      <c r="CH65" s="846">
        <f t="shared" si="6"/>
        <v>-6.0618842739705484E-2</v>
      </c>
      <c r="CI65" s="294">
        <v>10166</v>
      </c>
      <c r="CJ65" s="845">
        <f t="shared" si="7"/>
        <v>358</v>
      </c>
      <c r="CK65" s="846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26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</row>
    <row r="66" spans="1:116" x14ac:dyDescent="0.25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5">
        <v>10317</v>
      </c>
      <c r="BY66" s="846">
        <v>1.7840221338405671</v>
      </c>
      <c r="BZ66" s="294">
        <v>20337</v>
      </c>
      <c r="CA66" s="845">
        <f t="shared" si="1"/>
        <v>9500</v>
      </c>
      <c r="CB66" s="846">
        <f t="shared" si="2"/>
        <v>0.87662637261234655</v>
      </c>
      <c r="CC66" s="294">
        <v>49976</v>
      </c>
      <c r="CD66" s="845">
        <f t="shared" si="3"/>
        <v>33356</v>
      </c>
      <c r="CE66" s="846">
        <f t="shared" si="4"/>
        <v>2.0069795427196149</v>
      </c>
      <c r="CF66" s="294">
        <v>121312</v>
      </c>
      <c r="CG66" s="845">
        <f t="shared" si="5"/>
        <v>104692</v>
      </c>
      <c r="CH66" s="846">
        <f t="shared" si="6"/>
        <v>6.2991576413959089</v>
      </c>
      <c r="CI66" s="294">
        <v>16549</v>
      </c>
      <c r="CJ66" s="845">
        <f t="shared" si="7"/>
        <v>7106</v>
      </c>
      <c r="CK66" s="846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26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</row>
    <row r="67" spans="1:116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5">
        <v>-9.4656600000000424E-2</v>
      </c>
      <c r="BY67" s="846">
        <v>-1.5725083478589099E-3</v>
      </c>
      <c r="BZ67" s="294">
        <v>45.8</v>
      </c>
      <c r="CA67" s="845">
        <f t="shared" si="1"/>
        <v>-5.4512000000000072</v>
      </c>
      <c r="CB67" s="846">
        <f t="shared" si="2"/>
        <v>-0.10636238761238774</v>
      </c>
      <c r="CC67" s="294">
        <v>148.30000000000001</v>
      </c>
      <c r="CD67" s="845">
        <f t="shared" si="3"/>
        <v>-3.1494389000000069</v>
      </c>
      <c r="CE67" s="846">
        <f t="shared" si="4"/>
        <v>-2.0795315736227574E-2</v>
      </c>
      <c r="CF67" s="294">
        <v>514.29999999999995</v>
      </c>
      <c r="CG67" s="845">
        <f t="shared" si="5"/>
        <v>-52.085798500000124</v>
      </c>
      <c r="CH67" s="846">
        <f t="shared" si="6"/>
        <v>-9.1961695787469711E-2</v>
      </c>
      <c r="CI67" s="294">
        <v>56.1</v>
      </c>
      <c r="CJ67" s="845">
        <f t="shared" si="7"/>
        <v>-2.2999999999999972</v>
      </c>
      <c r="CK67" s="846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26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</row>
    <row r="68" spans="1:116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5">
        <v>807.5</v>
      </c>
      <c r="BY68" s="846">
        <v>1.5022892469577479E-2</v>
      </c>
      <c r="BZ68" s="294">
        <v>62061</v>
      </c>
      <c r="CA68" s="845">
        <f t="shared" si="1"/>
        <v>281.00119999999151</v>
      </c>
      <c r="CB68" s="846">
        <f t="shared" si="2"/>
        <v>4.5484170517658129E-3</v>
      </c>
      <c r="CC68" s="294">
        <v>171438.6</v>
      </c>
      <c r="CD68" s="845">
        <f t="shared" si="3"/>
        <v>207.21319999999832</v>
      </c>
      <c r="CE68" s="846">
        <f t="shared" si="4"/>
        <v>1.2101356174964899E-3</v>
      </c>
      <c r="CF68" s="294">
        <v>542729.4</v>
      </c>
      <c r="CG68" s="845">
        <f t="shared" si="5"/>
        <v>-20120.525999999954</v>
      </c>
      <c r="CH68" s="846">
        <f t="shared" si="6"/>
        <v>-3.5747585760542419E-2</v>
      </c>
      <c r="CI68" s="294">
        <v>71051.199999999997</v>
      </c>
      <c r="CJ68" s="845">
        <f t="shared" si="7"/>
        <v>3506.1157999999996</v>
      </c>
      <c r="CK68" s="846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27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</row>
    <row r="69" spans="1:116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5">
        <v>1231</v>
      </c>
      <c r="BY69" s="846">
        <v>2.5385630619483627E-2</v>
      </c>
      <c r="BZ69" s="294">
        <v>55069</v>
      </c>
      <c r="CA69" s="845">
        <f t="shared" ref="CA69:CA84" si="28">BZ69-AY69</f>
        <v>593.00119999999151</v>
      </c>
      <c r="CB69" s="846">
        <f t="shared" ref="CB69:CB84" si="29">CA69/AY69</f>
        <v>1.0885549839611043E-2</v>
      </c>
      <c r="CC69" s="294">
        <v>154974</v>
      </c>
      <c r="CD69" s="845">
        <f t="shared" ref="CD69:CD84" si="30">CC69-AZ69</f>
        <v>1072.0011999999988</v>
      </c>
      <c r="CE69" s="846">
        <f t="shared" ref="CE69:CE84" si="31">CD69/AZ69</f>
        <v>6.9654793853138625E-3</v>
      </c>
      <c r="CF69" s="294">
        <v>469784</v>
      </c>
      <c r="CG69" s="845">
        <f t="shared" ref="CG69:CG84" si="32">CF69-BA69</f>
        <v>-19956.627999999968</v>
      </c>
      <c r="CH69" s="846">
        <f t="shared" ref="CH69:CH84" si="33">CG69/BA69</f>
        <v>-4.0749382140294818E-2</v>
      </c>
      <c r="CI69" s="294">
        <v>62478</v>
      </c>
      <c r="CJ69" s="845">
        <f t="shared" ref="CJ69:CJ84" si="34">CI69-BB69</f>
        <v>3634.9948000000004</v>
      </c>
      <c r="CK69" s="846">
        <f t="shared" ref="CK69:CK84" si="35">CJ69/BB69</f>
        <v>6.1774458793277275E-2</v>
      </c>
      <c r="CL69" s="294">
        <v>58806</v>
      </c>
      <c r="CM69" s="602">
        <f t="shared" ref="CM69:CM84" si="36">CL69-BC69</f>
        <v>457</v>
      </c>
      <c r="CN69" s="621">
        <f t="shared" ref="CN69:CN84" si="37">CM69/BC69</f>
        <v>7.8321822139196893E-3</v>
      </c>
      <c r="CO69" s="294">
        <v>68615</v>
      </c>
      <c r="CP69" s="602">
        <f t="shared" si="27"/>
        <v>6730</v>
      </c>
      <c r="CQ69" s="621">
        <f t="shared" ref="CQ69:CQ84" si="38">CP69/BD69</f>
        <v>0.10875010099377878</v>
      </c>
      <c r="CR69" s="294">
        <v>189899</v>
      </c>
      <c r="CS69" s="602">
        <f t="shared" ref="CS69:CS84" si="39">CR69-BE69</f>
        <v>10821.994800000015</v>
      </c>
      <c r="CT69" s="621">
        <f t="shared" ref="CT69:CT84" si="40">CS69/BE69</f>
        <v>6.0432073832782728E-2</v>
      </c>
      <c r="CU69" s="294">
        <v>659683</v>
      </c>
      <c r="CV69" s="602">
        <f t="shared" ref="CV69:CV84" si="41">CU69-BF69</f>
        <v>-9134.6332000000402</v>
      </c>
      <c r="CW69" s="621">
        <f t="shared" ref="CW69:CW84" si="42">CV69/BF69</f>
        <v>-1.365788332507744E-2</v>
      </c>
      <c r="CX69" s="294">
        <v>63403</v>
      </c>
      <c r="CY69" s="602">
        <f t="shared" ref="CY69:CY84" si="43">CX69-BI69</f>
        <v>-2503</v>
      </c>
      <c r="CZ69" s="621">
        <f t="shared" ref="CZ69:CZ84" si="44">CY69/BI69</f>
        <v>-3.7978332776985403E-2</v>
      </c>
      <c r="DA69" s="294">
        <v>56099</v>
      </c>
      <c r="DB69" s="602">
        <f t="shared" ref="DB69:DB84" si="45">DA69-BJ69</f>
        <v>489</v>
      </c>
      <c r="DC69" s="621">
        <f t="shared" ref="DC69:DC84" si="46">DB69/BJ69</f>
        <v>8.7933824851645394E-3</v>
      </c>
      <c r="DD69" s="294">
        <v>57039</v>
      </c>
      <c r="DE69" s="602">
        <f t="shared" ref="DE69:DE84" si="47">DD69-BK69</f>
        <v>252</v>
      </c>
      <c r="DF69" s="621">
        <f t="shared" ref="DF69:DF84" si="48">DE69/BK69</f>
        <v>4.4376353742934119E-3</v>
      </c>
      <c r="DG69" s="294">
        <v>176541</v>
      </c>
      <c r="DH69" s="602">
        <f t="shared" ref="DH69:DH84" si="49">DG69-BL69</f>
        <v>-1762</v>
      </c>
      <c r="DI69" s="621">
        <f t="shared" ref="DI69:DI84" si="50">DH69/BL69</f>
        <v>-9.8820547046320033E-3</v>
      </c>
      <c r="DJ69" s="294">
        <v>50452</v>
      </c>
      <c r="DK69" s="602">
        <f t="shared" ref="DK69:DK84" si="51">DJ69-BN69</f>
        <v>3969</v>
      </c>
      <c r="DL69" s="621">
        <f t="shared" ref="DL69:DL84" si="52">DK69/BN69</f>
        <v>8.5386055116924472E-2</v>
      </c>
    </row>
    <row r="70" spans="1:116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5">
        <v>1446</v>
      </c>
      <c r="BY70" s="846">
        <v>3.0847341923372303E-2</v>
      </c>
      <c r="BZ70" s="294">
        <v>51966</v>
      </c>
      <c r="CA70" s="845">
        <f t="shared" si="28"/>
        <v>17</v>
      </c>
      <c r="CB70" s="846">
        <f t="shared" si="29"/>
        <v>3.2724402779649273E-4</v>
      </c>
      <c r="CC70" s="294">
        <v>147259</v>
      </c>
      <c r="CD70" s="845">
        <f t="shared" si="30"/>
        <v>250</v>
      </c>
      <c r="CE70" s="846">
        <f t="shared" si="31"/>
        <v>1.7005761552013822E-3</v>
      </c>
      <c r="CF70" s="294">
        <v>448684</v>
      </c>
      <c r="CG70" s="845">
        <f t="shared" si="32"/>
        <v>-20703.690399999963</v>
      </c>
      <c r="CH70" s="846">
        <f t="shared" si="33"/>
        <v>-4.4107868236503638E-2</v>
      </c>
      <c r="CI70" s="294">
        <v>59530</v>
      </c>
      <c r="CJ70" s="845">
        <f t="shared" si="34"/>
        <v>2425</v>
      </c>
      <c r="CK70" s="846">
        <f t="shared" si="35"/>
        <v>4.2465633482181943E-2</v>
      </c>
      <c r="CL70" s="294">
        <v>57202</v>
      </c>
      <c r="CM70" s="602">
        <f t="shared" si="36"/>
        <v>579</v>
      </c>
      <c r="CN70" s="621">
        <f t="shared" si="37"/>
        <v>1.0225526729420906E-2</v>
      </c>
      <c r="CO70" s="294">
        <v>67081</v>
      </c>
      <c r="CP70" s="602">
        <f t="shared" si="27"/>
        <v>6726</v>
      </c>
      <c r="CQ70" s="621">
        <f t="shared" si="38"/>
        <v>0.11144064286306023</v>
      </c>
      <c r="CR70" s="294">
        <v>183813</v>
      </c>
      <c r="CS70" s="602">
        <f t="shared" si="39"/>
        <v>9730</v>
      </c>
      <c r="CT70" s="621">
        <f t="shared" si="40"/>
        <v>5.5892878684305765E-2</v>
      </c>
      <c r="CU70" s="294">
        <v>632497</v>
      </c>
      <c r="CV70" s="602">
        <f t="shared" si="41"/>
        <v>-10973.690399999963</v>
      </c>
      <c r="CW70" s="621">
        <f t="shared" si="42"/>
        <v>-1.7053908691907007E-2</v>
      </c>
      <c r="CX70" s="294">
        <v>61896</v>
      </c>
      <c r="CY70" s="602">
        <f t="shared" si="43"/>
        <v>-2474</v>
      </c>
      <c r="CZ70" s="621">
        <f t="shared" si="44"/>
        <v>-3.8434053130340221E-2</v>
      </c>
      <c r="DA70" s="294">
        <v>54734</v>
      </c>
      <c r="DB70" s="602">
        <f t="shared" si="45"/>
        <v>657</v>
      </c>
      <c r="DC70" s="621">
        <f t="shared" si="46"/>
        <v>1.2149342604064575E-2</v>
      </c>
      <c r="DD70" s="294">
        <v>55014</v>
      </c>
      <c r="DE70" s="602">
        <f t="shared" si="47"/>
        <v>749</v>
      </c>
      <c r="DF70" s="621">
        <f t="shared" si="48"/>
        <v>1.380263521606929E-2</v>
      </c>
      <c r="DG70" s="294">
        <v>171644</v>
      </c>
      <c r="DH70" s="602">
        <f t="shared" si="49"/>
        <v>-1068</v>
      </c>
      <c r="DI70" s="621">
        <f t="shared" si="50"/>
        <v>-6.1837046644124321E-3</v>
      </c>
      <c r="DJ70" s="294">
        <v>47876</v>
      </c>
      <c r="DK70" s="602">
        <f t="shared" si="51"/>
        <v>3840</v>
      </c>
      <c r="DL70" s="621">
        <f t="shared" si="52"/>
        <v>8.7201380688527563E-2</v>
      </c>
    </row>
    <row r="71" spans="1:116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5">
        <v>-42</v>
      </c>
      <c r="BY71" s="846">
        <v>-4.8000000000000001E-2</v>
      </c>
      <c r="BZ71" s="294">
        <v>2415</v>
      </c>
      <c r="CA71" s="845">
        <f t="shared" si="28"/>
        <v>785.952</v>
      </c>
      <c r="CB71" s="846">
        <f t="shared" si="29"/>
        <v>0.48246092196178381</v>
      </c>
      <c r="CC71" s="294">
        <v>5292</v>
      </c>
      <c r="CD71" s="845">
        <f t="shared" si="30"/>
        <v>754.95200000000023</v>
      </c>
      <c r="CE71" s="846">
        <f t="shared" si="31"/>
        <v>0.16639718160354491</v>
      </c>
      <c r="CF71" s="294">
        <v>13357</v>
      </c>
      <c r="CG71" s="845">
        <f t="shared" si="32"/>
        <v>1949.0555999999997</v>
      </c>
      <c r="CH71" s="846">
        <f t="shared" si="33"/>
        <v>0.17085072749828617</v>
      </c>
      <c r="CI71" s="294">
        <v>2224</v>
      </c>
      <c r="CJ71" s="845">
        <f t="shared" si="34"/>
        <v>1199</v>
      </c>
      <c r="CK71" s="846">
        <f t="shared" si="35"/>
        <v>1.1697560975609755</v>
      </c>
      <c r="CL71" s="294">
        <v>763</v>
      </c>
      <c r="CM71" s="602">
        <f t="shared" si="36"/>
        <v>63</v>
      </c>
      <c r="CN71" s="621">
        <f t="shared" si="37"/>
        <v>0.09</v>
      </c>
      <c r="CO71" s="294">
        <v>669</v>
      </c>
      <c r="CP71" s="602">
        <f t="shared" si="27"/>
        <v>-2</v>
      </c>
      <c r="CQ71" s="621">
        <f t="shared" si="38"/>
        <v>-2.9806259314456036E-3</v>
      </c>
      <c r="CR71" s="294">
        <v>3656</v>
      </c>
      <c r="CS71" s="602">
        <f t="shared" si="39"/>
        <v>1260</v>
      </c>
      <c r="CT71" s="621">
        <f t="shared" si="40"/>
        <v>0.52587646076794659</v>
      </c>
      <c r="CU71" s="294">
        <v>17013</v>
      </c>
      <c r="CV71" s="602">
        <f t="shared" si="41"/>
        <v>3209.0555999999997</v>
      </c>
      <c r="CW71" s="621">
        <f t="shared" si="42"/>
        <v>0.23247381378904999</v>
      </c>
      <c r="CX71" s="294">
        <v>752</v>
      </c>
      <c r="CY71" s="602">
        <f t="shared" si="43"/>
        <v>51</v>
      </c>
      <c r="CZ71" s="621">
        <f t="shared" si="44"/>
        <v>7.2753209700427965E-2</v>
      </c>
      <c r="DA71" s="294">
        <v>723</v>
      </c>
      <c r="DB71" s="602">
        <f t="shared" si="45"/>
        <v>-132</v>
      </c>
      <c r="DC71" s="621">
        <f t="shared" si="46"/>
        <v>-0.15438596491228071</v>
      </c>
      <c r="DD71" s="294">
        <v>836</v>
      </c>
      <c r="DE71" s="602">
        <f t="shared" si="47"/>
        <v>-399</v>
      </c>
      <c r="DF71" s="621">
        <f t="shared" si="48"/>
        <v>-0.32307692307692309</v>
      </c>
      <c r="DG71" s="294">
        <v>2311</v>
      </c>
      <c r="DH71" s="602">
        <f t="shared" si="49"/>
        <v>-480</v>
      </c>
      <c r="DI71" s="621">
        <f t="shared" si="50"/>
        <v>-0.17198136868505912</v>
      </c>
      <c r="DJ71" s="294">
        <v>1353</v>
      </c>
      <c r="DK71" s="602">
        <f t="shared" si="51"/>
        <v>-491</v>
      </c>
      <c r="DL71" s="621">
        <f t="shared" si="52"/>
        <v>-0.26626898047722342</v>
      </c>
    </row>
    <row r="72" spans="1:116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5">
        <v>0</v>
      </c>
      <c r="BY72" s="846" t="e">
        <v>#DIV/0!</v>
      </c>
      <c r="CA72" s="845">
        <f t="shared" si="28"/>
        <v>0</v>
      </c>
      <c r="CB72" s="846" t="e">
        <f t="shared" si="29"/>
        <v>#DIV/0!</v>
      </c>
      <c r="CC72" s="294">
        <v>0</v>
      </c>
      <c r="CD72" s="845">
        <f t="shared" si="30"/>
        <v>0</v>
      </c>
      <c r="CE72" s="846" t="e">
        <f t="shared" si="31"/>
        <v>#DIV/0!</v>
      </c>
      <c r="CG72" s="845">
        <f t="shared" si="32"/>
        <v>0</v>
      </c>
      <c r="CH72" s="846" t="e">
        <f t="shared" si="33"/>
        <v>#DIV/0!</v>
      </c>
      <c r="CJ72" s="845">
        <f t="shared" si="34"/>
        <v>0</v>
      </c>
      <c r="CK72" s="846" t="e">
        <f t="shared" si="35"/>
        <v>#DIV/0!</v>
      </c>
      <c r="CL72" s="294">
        <v>0</v>
      </c>
      <c r="CM72" s="602">
        <f t="shared" si="36"/>
        <v>0</v>
      </c>
      <c r="CN72" s="621" t="e">
        <f t="shared" si="37"/>
        <v>#DIV/0!</v>
      </c>
      <c r="CP72" s="602">
        <f t="shared" si="27"/>
        <v>0</v>
      </c>
      <c r="CQ72" s="621" t="e">
        <f t="shared" si="38"/>
        <v>#DIV/0!</v>
      </c>
      <c r="CR72" s="294">
        <v>0</v>
      </c>
      <c r="CS72" s="602">
        <f t="shared" si="39"/>
        <v>0</v>
      </c>
      <c r="CT72" s="621" t="e">
        <f t="shared" si="40"/>
        <v>#DIV/0!</v>
      </c>
      <c r="CU72" s="294">
        <v>0</v>
      </c>
      <c r="CV72" s="602">
        <f t="shared" si="41"/>
        <v>0</v>
      </c>
      <c r="CW72" s="621" t="e">
        <f t="shared" si="42"/>
        <v>#DIV/0!</v>
      </c>
      <c r="CY72" s="602">
        <f t="shared" si="43"/>
        <v>0</v>
      </c>
      <c r="CZ72" s="621" t="e">
        <f t="shared" si="44"/>
        <v>#DIV/0!</v>
      </c>
      <c r="DB72" s="602">
        <f t="shared" si="45"/>
        <v>0</v>
      </c>
      <c r="DC72" s="621" t="e">
        <f t="shared" si="46"/>
        <v>#DIV/0!</v>
      </c>
      <c r="DE72" s="602">
        <f t="shared" si="47"/>
        <v>0</v>
      </c>
      <c r="DF72" s="621" t="e">
        <f t="shared" si="48"/>
        <v>#DIV/0!</v>
      </c>
      <c r="DG72" s="294">
        <v>0</v>
      </c>
      <c r="DH72" s="602">
        <f t="shared" si="49"/>
        <v>0</v>
      </c>
      <c r="DI72" s="621" t="e">
        <f t="shared" si="50"/>
        <v>#DIV/0!</v>
      </c>
      <c r="DK72" s="602">
        <f t="shared" si="51"/>
        <v>0</v>
      </c>
      <c r="DL72" s="621" t="e">
        <f t="shared" si="52"/>
        <v>#DIV/0!</v>
      </c>
    </row>
    <row r="73" spans="1:116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5">
        <v>0</v>
      </c>
      <c r="BY73" s="846" t="e">
        <v>#DIV/0!</v>
      </c>
      <c r="CA73" s="845">
        <f t="shared" si="28"/>
        <v>0</v>
      </c>
      <c r="CB73" s="846" t="e">
        <f t="shared" si="29"/>
        <v>#DIV/0!</v>
      </c>
      <c r="CC73" s="294">
        <v>0</v>
      </c>
      <c r="CD73" s="845">
        <f t="shared" si="30"/>
        <v>0</v>
      </c>
      <c r="CE73" s="846" t="e">
        <f t="shared" si="31"/>
        <v>#DIV/0!</v>
      </c>
      <c r="CG73" s="845">
        <f t="shared" si="32"/>
        <v>0</v>
      </c>
      <c r="CH73" s="846" t="e">
        <f t="shared" si="33"/>
        <v>#DIV/0!</v>
      </c>
      <c r="CJ73" s="845">
        <f t="shared" si="34"/>
        <v>0</v>
      </c>
      <c r="CK73" s="846" t="e">
        <f t="shared" si="35"/>
        <v>#DIV/0!</v>
      </c>
      <c r="CL73" s="294">
        <v>0</v>
      </c>
      <c r="CM73" s="602">
        <f t="shared" si="36"/>
        <v>0</v>
      </c>
      <c r="CN73" s="621" t="e">
        <f t="shared" si="37"/>
        <v>#DIV/0!</v>
      </c>
      <c r="CP73" s="602">
        <f t="shared" si="27"/>
        <v>0</v>
      </c>
      <c r="CQ73" s="621" t="e">
        <f t="shared" si="38"/>
        <v>#DIV/0!</v>
      </c>
      <c r="CR73" s="294">
        <v>0</v>
      </c>
      <c r="CS73" s="602">
        <f t="shared" si="39"/>
        <v>0</v>
      </c>
      <c r="CT73" s="621" t="e">
        <f t="shared" si="40"/>
        <v>#DIV/0!</v>
      </c>
      <c r="CV73" s="602">
        <f t="shared" si="41"/>
        <v>0</v>
      </c>
      <c r="CW73" s="621" t="e">
        <f t="shared" si="42"/>
        <v>#DIV/0!</v>
      </c>
      <c r="CY73" s="602">
        <f t="shared" si="43"/>
        <v>0</v>
      </c>
      <c r="CZ73" s="621" t="e">
        <f t="shared" si="44"/>
        <v>#DIV/0!</v>
      </c>
      <c r="DB73" s="602">
        <f t="shared" si="45"/>
        <v>0</v>
      </c>
      <c r="DC73" s="621" t="e">
        <f t="shared" si="46"/>
        <v>#DIV/0!</v>
      </c>
      <c r="DE73" s="602">
        <f t="shared" si="47"/>
        <v>0</v>
      </c>
      <c r="DF73" s="621" t="e">
        <f t="shared" si="48"/>
        <v>#DIV/0!</v>
      </c>
      <c r="DG73" s="294">
        <v>0</v>
      </c>
      <c r="DH73" s="602">
        <f t="shared" si="49"/>
        <v>0</v>
      </c>
      <c r="DI73" s="621" t="e">
        <f t="shared" si="50"/>
        <v>#DIV/0!</v>
      </c>
      <c r="DK73" s="602">
        <f t="shared" si="51"/>
        <v>0</v>
      </c>
      <c r="DL73" s="621" t="e">
        <f t="shared" si="52"/>
        <v>#DIV/0!</v>
      </c>
    </row>
    <row r="74" spans="1:116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5">
        <v>0</v>
      </c>
      <c r="BY74" s="846" t="e">
        <v>#DIV/0!</v>
      </c>
      <c r="CA74" s="845">
        <f t="shared" si="28"/>
        <v>0</v>
      </c>
      <c r="CB74" s="846" t="e">
        <f t="shared" si="29"/>
        <v>#DIV/0!</v>
      </c>
      <c r="CC74" s="294">
        <v>0</v>
      </c>
      <c r="CD74" s="845">
        <f t="shared" si="30"/>
        <v>0</v>
      </c>
      <c r="CE74" s="846" t="e">
        <f t="shared" si="31"/>
        <v>#DIV/0!</v>
      </c>
      <c r="CF74" s="294">
        <v>0</v>
      </c>
      <c r="CG74" s="845">
        <f t="shared" si="32"/>
        <v>0</v>
      </c>
      <c r="CH74" s="846" t="e">
        <f t="shared" si="33"/>
        <v>#DIV/0!</v>
      </c>
      <c r="CJ74" s="845">
        <f t="shared" si="34"/>
        <v>0</v>
      </c>
      <c r="CK74" s="846" t="e">
        <f t="shared" si="35"/>
        <v>#DIV/0!</v>
      </c>
      <c r="CL74" s="294">
        <v>0</v>
      </c>
      <c r="CM74" s="602">
        <f t="shared" si="36"/>
        <v>0</v>
      </c>
      <c r="CN74" s="621" t="e">
        <f t="shared" si="37"/>
        <v>#DIV/0!</v>
      </c>
      <c r="CP74" s="602">
        <f t="shared" si="27"/>
        <v>0</v>
      </c>
      <c r="CQ74" s="621" t="e">
        <f t="shared" si="38"/>
        <v>#DIV/0!</v>
      </c>
      <c r="CR74" s="294">
        <v>0</v>
      </c>
      <c r="CS74" s="602">
        <f t="shared" si="39"/>
        <v>0</v>
      </c>
      <c r="CT74" s="621" t="e">
        <f t="shared" si="40"/>
        <v>#DIV/0!</v>
      </c>
      <c r="CV74" s="602">
        <f t="shared" si="41"/>
        <v>0</v>
      </c>
      <c r="CW74" s="621" t="e">
        <f t="shared" si="42"/>
        <v>#DIV/0!</v>
      </c>
      <c r="CY74" s="602">
        <f t="shared" si="43"/>
        <v>0</v>
      </c>
      <c r="CZ74" s="621" t="e">
        <f t="shared" si="44"/>
        <v>#DIV/0!</v>
      </c>
      <c r="DB74" s="602">
        <f t="shared" si="45"/>
        <v>0</v>
      </c>
      <c r="DC74" s="621" t="e">
        <f t="shared" si="46"/>
        <v>#DIV/0!</v>
      </c>
      <c r="DE74" s="602">
        <f t="shared" si="47"/>
        <v>0</v>
      </c>
      <c r="DF74" s="621" t="e">
        <f t="shared" si="48"/>
        <v>#DIV/0!</v>
      </c>
      <c r="DG74" s="294">
        <v>0</v>
      </c>
      <c r="DH74" s="602">
        <f t="shared" si="49"/>
        <v>0</v>
      </c>
      <c r="DI74" s="621" t="e">
        <f t="shared" si="50"/>
        <v>#DIV/0!</v>
      </c>
      <c r="DK74" s="602">
        <f t="shared" si="51"/>
        <v>0</v>
      </c>
      <c r="DL74" s="621" t="e">
        <f t="shared" si="52"/>
        <v>#DIV/0!</v>
      </c>
    </row>
    <row r="75" spans="1:116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5">
        <v>-190</v>
      </c>
      <c r="BY75" s="846">
        <v>-0.30206677265500798</v>
      </c>
      <c r="BZ75" s="294">
        <v>562</v>
      </c>
      <c r="CA75" s="845">
        <f t="shared" si="28"/>
        <v>-156.94860000000006</v>
      </c>
      <c r="CB75" s="846">
        <f t="shared" si="29"/>
        <v>-0.21830294961280966</v>
      </c>
      <c r="CC75" s="294">
        <v>1444</v>
      </c>
      <c r="CD75" s="845">
        <f t="shared" si="30"/>
        <v>-270.94860000000017</v>
      </c>
      <c r="CE75" s="846">
        <f t="shared" si="31"/>
        <v>-0.15799225702741188</v>
      </c>
      <c r="CF75" s="294">
        <v>4881</v>
      </c>
      <c r="CG75" s="845">
        <f t="shared" si="32"/>
        <v>-799.98140000000058</v>
      </c>
      <c r="CH75" s="846">
        <f t="shared" si="33"/>
        <v>-0.14081746509502752</v>
      </c>
      <c r="CI75" s="294">
        <v>580</v>
      </c>
      <c r="CJ75" s="845">
        <f t="shared" si="34"/>
        <v>24.998800000000074</v>
      </c>
      <c r="CK75" s="846">
        <f t="shared" si="35"/>
        <v>4.5042785493076554E-2</v>
      </c>
      <c r="CL75" s="294">
        <v>601</v>
      </c>
      <c r="CM75" s="602">
        <f t="shared" si="36"/>
        <v>-193</v>
      </c>
      <c r="CN75" s="621">
        <f t="shared" si="37"/>
        <v>-0.24307304785894207</v>
      </c>
      <c r="CO75" s="294">
        <v>632</v>
      </c>
      <c r="CP75" s="602">
        <f t="shared" si="27"/>
        <v>7</v>
      </c>
      <c r="CQ75" s="621">
        <f t="shared" si="38"/>
        <v>1.12E-2</v>
      </c>
      <c r="CR75" s="294">
        <v>1813</v>
      </c>
      <c r="CS75" s="602">
        <f t="shared" si="39"/>
        <v>-161.00119999999993</v>
      </c>
      <c r="CT75" s="621">
        <f t="shared" si="40"/>
        <v>-8.1560842009619813E-2</v>
      </c>
      <c r="CU75" s="294">
        <v>6694</v>
      </c>
      <c r="CV75" s="602">
        <f t="shared" si="41"/>
        <v>-960.98260000000028</v>
      </c>
      <c r="CW75" s="621">
        <f t="shared" si="42"/>
        <v>-0.12553687581210182</v>
      </c>
      <c r="CX75" s="294">
        <v>624</v>
      </c>
      <c r="CY75" s="602">
        <f t="shared" si="43"/>
        <v>-7</v>
      </c>
      <c r="CZ75" s="621">
        <f t="shared" si="44"/>
        <v>-1.1093502377179081E-2</v>
      </c>
      <c r="DA75" s="294">
        <v>541</v>
      </c>
      <c r="DB75" s="602">
        <f t="shared" si="45"/>
        <v>-8</v>
      </c>
      <c r="DC75" s="621">
        <f t="shared" si="46"/>
        <v>-1.4571948998178506E-2</v>
      </c>
      <c r="DD75" s="294">
        <v>531</v>
      </c>
      <c r="DE75" s="602">
        <f t="shared" si="47"/>
        <v>-154</v>
      </c>
      <c r="DF75" s="621">
        <f t="shared" si="48"/>
        <v>-0.22481751824817517</v>
      </c>
      <c r="DG75" s="294">
        <v>1696</v>
      </c>
      <c r="DH75" s="602">
        <f t="shared" si="49"/>
        <v>-169</v>
      </c>
      <c r="DI75" s="621">
        <f t="shared" si="50"/>
        <v>-9.0616621983914208E-2</v>
      </c>
      <c r="DJ75" s="294">
        <v>1008</v>
      </c>
      <c r="DK75" s="602">
        <f t="shared" si="51"/>
        <v>558</v>
      </c>
      <c r="DL75" s="621">
        <f t="shared" si="52"/>
        <v>1.24</v>
      </c>
    </row>
    <row r="76" spans="1:116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5">
        <v>17</v>
      </c>
      <c r="BY76" s="846">
        <v>0.15178571428571427</v>
      </c>
      <c r="BZ76" s="294">
        <v>126</v>
      </c>
      <c r="CA76" s="845">
        <f t="shared" si="28"/>
        <v>-53.002199999999988</v>
      </c>
      <c r="CB76" s="846">
        <f t="shared" si="29"/>
        <v>-0.29609803678390539</v>
      </c>
      <c r="CC76" s="294">
        <v>979</v>
      </c>
      <c r="CD76" s="845">
        <f t="shared" si="30"/>
        <v>337.99779999999998</v>
      </c>
      <c r="CE76" s="846">
        <f t="shared" si="31"/>
        <v>0.52729585015464842</v>
      </c>
      <c r="CF76" s="294">
        <v>2862</v>
      </c>
      <c r="CG76" s="845">
        <f t="shared" si="32"/>
        <v>-402.01180000000022</v>
      </c>
      <c r="CH76" s="846">
        <f t="shared" si="33"/>
        <v>-0.12316493463657215</v>
      </c>
      <c r="CI76" s="294">
        <v>144</v>
      </c>
      <c r="CJ76" s="845">
        <f t="shared" si="34"/>
        <v>-14.003999999999991</v>
      </c>
      <c r="CK76" s="846">
        <f t="shared" si="35"/>
        <v>-8.8630667578035949E-2</v>
      </c>
      <c r="CL76" s="294">
        <v>240</v>
      </c>
      <c r="CM76" s="602">
        <f t="shared" si="36"/>
        <v>8</v>
      </c>
      <c r="CN76" s="621">
        <f t="shared" si="37"/>
        <v>3.4482758620689655E-2</v>
      </c>
      <c r="CO76" s="294">
        <v>233</v>
      </c>
      <c r="CP76" s="602">
        <f t="shared" si="27"/>
        <v>-0.99999999999997158</v>
      </c>
      <c r="CQ76" s="621">
        <f t="shared" si="38"/>
        <v>-4.2735042735041525E-3</v>
      </c>
      <c r="CR76" s="294">
        <v>617</v>
      </c>
      <c r="CS76" s="602">
        <f t="shared" si="39"/>
        <v>-7.0040000000000191</v>
      </c>
      <c r="CT76" s="621">
        <f t="shared" si="40"/>
        <v>-1.122428702380116E-2</v>
      </c>
      <c r="CU76" s="294">
        <v>3479</v>
      </c>
      <c r="CV76" s="602">
        <f t="shared" si="41"/>
        <v>-409.01580000000013</v>
      </c>
      <c r="CW76" s="621">
        <f t="shared" si="42"/>
        <v>-0.10519910953036768</v>
      </c>
      <c r="CX76" s="294">
        <v>131</v>
      </c>
      <c r="CY76" s="602">
        <f t="shared" si="43"/>
        <v>-73</v>
      </c>
      <c r="CZ76" s="621">
        <f t="shared" si="44"/>
        <v>-0.35784313725490197</v>
      </c>
      <c r="DA76" s="294">
        <v>101</v>
      </c>
      <c r="DB76" s="602">
        <f t="shared" si="45"/>
        <v>-28</v>
      </c>
      <c r="DC76" s="621">
        <f t="shared" si="46"/>
        <v>-0.21705426356589147</v>
      </c>
      <c r="DD76" s="294">
        <v>658</v>
      </c>
      <c r="DE76" s="602">
        <f t="shared" si="47"/>
        <v>56</v>
      </c>
      <c r="DF76" s="621">
        <f t="shared" si="48"/>
        <v>9.3023255813953487E-2</v>
      </c>
      <c r="DG76" s="294">
        <v>890</v>
      </c>
      <c r="DH76" s="602">
        <f t="shared" si="49"/>
        <v>-45</v>
      </c>
      <c r="DI76" s="621">
        <f t="shared" si="50"/>
        <v>-4.8128342245989303E-2</v>
      </c>
      <c r="DJ76" s="294">
        <v>215</v>
      </c>
      <c r="DK76" s="602">
        <f t="shared" si="51"/>
        <v>62</v>
      </c>
      <c r="DL76" s="621">
        <f t="shared" si="52"/>
        <v>0.40522875816993464</v>
      </c>
    </row>
    <row r="77" spans="1:116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5">
        <v>0</v>
      </c>
      <c r="BY77" s="846" t="e">
        <v>#DIV/0!</v>
      </c>
      <c r="CA77" s="845">
        <f t="shared" si="28"/>
        <v>0</v>
      </c>
      <c r="CB77" s="846" t="e">
        <f t="shared" si="29"/>
        <v>#DIV/0!</v>
      </c>
      <c r="CC77" s="294">
        <v>0</v>
      </c>
      <c r="CD77" s="845">
        <f t="shared" si="30"/>
        <v>0</v>
      </c>
      <c r="CE77" s="846" t="e">
        <f t="shared" si="31"/>
        <v>#DIV/0!</v>
      </c>
      <c r="CF77" s="294">
        <v>0</v>
      </c>
      <c r="CG77" s="845">
        <f t="shared" si="32"/>
        <v>0</v>
      </c>
      <c r="CH77" s="846" t="e">
        <f t="shared" si="33"/>
        <v>#DIV/0!</v>
      </c>
      <c r="CJ77" s="845">
        <f t="shared" si="34"/>
        <v>0</v>
      </c>
      <c r="CK77" s="846" t="e">
        <f t="shared" si="35"/>
        <v>#DIV/0!</v>
      </c>
      <c r="CM77" s="602">
        <f t="shared" si="36"/>
        <v>0</v>
      </c>
      <c r="CN77" s="621" t="e">
        <f t="shared" si="37"/>
        <v>#DIV/0!</v>
      </c>
      <c r="CP77" s="602">
        <f t="shared" si="27"/>
        <v>0</v>
      </c>
      <c r="CQ77" s="621" t="e">
        <f t="shared" si="38"/>
        <v>#DIV/0!</v>
      </c>
      <c r="CR77" s="294">
        <v>0</v>
      </c>
      <c r="CS77" s="602">
        <f t="shared" si="39"/>
        <v>0</v>
      </c>
      <c r="CT77" s="621" t="e">
        <f t="shared" si="40"/>
        <v>#DIV/0!</v>
      </c>
      <c r="CU77" s="294">
        <v>0</v>
      </c>
      <c r="CV77" s="602">
        <f t="shared" si="41"/>
        <v>0</v>
      </c>
      <c r="CW77" s="621" t="e">
        <f t="shared" si="42"/>
        <v>#DIV/0!</v>
      </c>
      <c r="CY77" s="602">
        <f t="shared" si="43"/>
        <v>0</v>
      </c>
      <c r="CZ77" s="621" t="e">
        <f t="shared" si="44"/>
        <v>#DIV/0!</v>
      </c>
      <c r="DB77" s="602">
        <f t="shared" si="45"/>
        <v>0</v>
      </c>
      <c r="DC77" s="621" t="e">
        <f t="shared" si="46"/>
        <v>#DIV/0!</v>
      </c>
      <c r="DE77" s="602">
        <f t="shared" si="47"/>
        <v>0</v>
      </c>
      <c r="DF77" s="621" t="e">
        <f t="shared" si="48"/>
        <v>#DIV/0!</v>
      </c>
      <c r="DG77" s="294">
        <v>0</v>
      </c>
      <c r="DH77" s="602">
        <f t="shared" si="49"/>
        <v>0</v>
      </c>
      <c r="DI77" s="621" t="e">
        <f t="shared" si="50"/>
        <v>#DIV/0!</v>
      </c>
      <c r="DK77" s="602">
        <f t="shared" si="51"/>
        <v>0</v>
      </c>
      <c r="DL77" s="621" t="e">
        <f t="shared" si="52"/>
        <v>#DIV/0!</v>
      </c>
    </row>
    <row r="78" spans="1:116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5">
        <v>-423.5</v>
      </c>
      <c r="BY78" s="846">
        <v>-8.0524024109672382E-2</v>
      </c>
      <c r="BZ78" s="294">
        <v>6992</v>
      </c>
      <c r="CA78" s="845">
        <f t="shared" si="28"/>
        <v>-312</v>
      </c>
      <c r="CB78" s="846">
        <f t="shared" si="29"/>
        <v>-4.271631982475356E-2</v>
      </c>
      <c r="CC78" s="294">
        <v>16464.599999999999</v>
      </c>
      <c r="CD78" s="845">
        <f t="shared" si="30"/>
        <v>-864.78800000000047</v>
      </c>
      <c r="CE78" s="846">
        <f t="shared" si="31"/>
        <v>-4.9902974069251642E-2</v>
      </c>
      <c r="CF78" s="294">
        <v>72945.399999999994</v>
      </c>
      <c r="CG78" s="845">
        <f t="shared" si="32"/>
        <v>-163.8980000000156</v>
      </c>
      <c r="CH78" s="846">
        <f t="shared" si="33"/>
        <v>-2.2418215532587328E-3</v>
      </c>
      <c r="CI78" s="294">
        <v>8573.2000000000007</v>
      </c>
      <c r="CJ78" s="845">
        <f t="shared" si="34"/>
        <v>-128.878999999999</v>
      </c>
      <c r="CK78" s="846">
        <f t="shared" si="35"/>
        <v>-1.4810139048381313E-2</v>
      </c>
      <c r="CL78" s="294">
        <v>10604.6</v>
      </c>
      <c r="CM78" s="602">
        <f t="shared" si="36"/>
        <v>-146.39999999999964</v>
      </c>
      <c r="CN78" s="621">
        <f t="shared" si="37"/>
        <v>-1.3617337922053729E-2</v>
      </c>
      <c r="CO78" s="294">
        <v>12377.6</v>
      </c>
      <c r="CP78" s="602">
        <f t="shared" si="27"/>
        <v>1504.6000000000004</v>
      </c>
      <c r="CQ78" s="621">
        <f t="shared" si="38"/>
        <v>0.13837947208682061</v>
      </c>
      <c r="CR78" s="294">
        <v>31555.4</v>
      </c>
      <c r="CS78" s="602">
        <f t="shared" si="39"/>
        <v>1229.3210000000036</v>
      </c>
      <c r="CT78" s="621">
        <f t="shared" si="40"/>
        <v>4.053676045623978E-2</v>
      </c>
      <c r="CU78" s="294">
        <v>104500.69999999998</v>
      </c>
      <c r="CV78" s="602">
        <f t="shared" si="41"/>
        <v>1065.3229999999749</v>
      </c>
      <c r="CW78" s="621">
        <f t="shared" si="42"/>
        <v>1.0299406556037154E-2</v>
      </c>
      <c r="CX78" s="294">
        <v>11576</v>
      </c>
      <c r="CY78" s="602">
        <f t="shared" si="43"/>
        <v>-803</v>
      </c>
      <c r="CZ78" s="621">
        <f t="shared" si="44"/>
        <v>-6.4867921479925678E-2</v>
      </c>
      <c r="DA78" s="294">
        <v>11458</v>
      </c>
      <c r="DB78" s="602">
        <f t="shared" si="45"/>
        <v>-619</v>
      </c>
      <c r="DC78" s="621">
        <f t="shared" si="46"/>
        <v>-5.1254450608594848E-2</v>
      </c>
      <c r="DD78" s="294">
        <v>9519</v>
      </c>
      <c r="DE78" s="602">
        <f t="shared" si="47"/>
        <v>-124.70000000000073</v>
      </c>
      <c r="DF78" s="621">
        <f t="shared" si="48"/>
        <v>-1.2930721611000002E-2</v>
      </c>
      <c r="DG78" s="294">
        <v>32553</v>
      </c>
      <c r="DH78" s="602">
        <f t="shared" si="49"/>
        <v>-1546.6999999999971</v>
      </c>
      <c r="DI78" s="621">
        <f t="shared" si="50"/>
        <v>-4.535817030648355E-2</v>
      </c>
      <c r="DJ78" s="294">
        <v>9637.9</v>
      </c>
      <c r="DK78" s="602">
        <f t="shared" si="51"/>
        <v>2010.3999999999996</v>
      </c>
      <c r="DL78" s="621">
        <f t="shared" si="52"/>
        <v>0.26357259914782033</v>
      </c>
    </row>
    <row r="79" spans="1:116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5">
        <v>0</v>
      </c>
      <c r="BY79" s="846" t="e">
        <v>#DIV/0!</v>
      </c>
      <c r="CA79" s="845">
        <f t="shared" si="28"/>
        <v>0</v>
      </c>
      <c r="CB79" s="846" t="e">
        <f t="shared" si="29"/>
        <v>#DIV/0!</v>
      </c>
      <c r="CC79" s="294">
        <v>0</v>
      </c>
      <c r="CD79" s="845">
        <f t="shared" si="30"/>
        <v>0</v>
      </c>
      <c r="CE79" s="846" t="e">
        <f t="shared" si="31"/>
        <v>#DIV/0!</v>
      </c>
      <c r="CF79" s="294">
        <v>1957</v>
      </c>
      <c r="CG79" s="845">
        <f t="shared" si="32"/>
        <v>-540.66200000000026</v>
      </c>
      <c r="CH79" s="846">
        <f t="shared" si="33"/>
        <v>-0.21646724016300051</v>
      </c>
      <c r="CI79" s="294">
        <v>150.279</v>
      </c>
      <c r="CJ79" s="845">
        <f t="shared" si="34"/>
        <v>98.718999999999994</v>
      </c>
      <c r="CK79" s="846">
        <f t="shared" si="35"/>
        <v>1.9146431342125676</v>
      </c>
      <c r="CL79" s="294">
        <v>567.56500000000005</v>
      </c>
      <c r="CM79" s="602">
        <f t="shared" si="36"/>
        <v>2.5650000000000546</v>
      </c>
      <c r="CN79" s="621">
        <f t="shared" si="37"/>
        <v>4.5398230088496538E-3</v>
      </c>
      <c r="CO79" s="294">
        <v>669.54899999999998</v>
      </c>
      <c r="CP79" s="602">
        <f t="shared" si="27"/>
        <v>92.548999999999978</v>
      </c>
      <c r="CQ79" s="621">
        <f t="shared" si="38"/>
        <v>0.16039688041594449</v>
      </c>
      <c r="CR79" s="294">
        <v>1387.414</v>
      </c>
      <c r="CS79" s="602">
        <f t="shared" si="39"/>
        <v>193.85400000000004</v>
      </c>
      <c r="CT79" s="621">
        <f t="shared" si="40"/>
        <v>0.16241663594624489</v>
      </c>
      <c r="CU79" s="294">
        <v>3344.6139999999996</v>
      </c>
      <c r="CV79" s="602">
        <f t="shared" si="41"/>
        <v>-346.60800000000063</v>
      </c>
      <c r="CW79" s="621">
        <f t="shared" si="42"/>
        <v>-9.3900610692069078E-2</v>
      </c>
      <c r="CX79" s="294">
        <v>789</v>
      </c>
      <c r="CY79" s="602">
        <f t="shared" si="43"/>
        <v>167</v>
      </c>
      <c r="CZ79" s="621">
        <f t="shared" si="44"/>
        <v>0.26848874598070738</v>
      </c>
      <c r="DA79" s="294">
        <v>481</v>
      </c>
      <c r="DB79" s="602">
        <f t="shared" si="45"/>
        <v>-4</v>
      </c>
      <c r="DC79" s="621">
        <f t="shared" si="46"/>
        <v>-8.2474226804123713E-3</v>
      </c>
      <c r="DD79" s="294">
        <v>455.15199999999999</v>
      </c>
      <c r="DE79" s="602">
        <f t="shared" si="47"/>
        <v>-53.848000000000013</v>
      </c>
      <c r="DF79" s="621">
        <f t="shared" si="48"/>
        <v>-0.10579174852652262</v>
      </c>
      <c r="DG79" s="294">
        <v>1725.152</v>
      </c>
      <c r="DH79" s="602">
        <f t="shared" si="49"/>
        <v>109.15200000000004</v>
      </c>
      <c r="DI79" s="621">
        <f t="shared" si="50"/>
        <v>6.7544554455445577E-2</v>
      </c>
      <c r="DJ79" s="294">
        <v>235</v>
      </c>
      <c r="DK79" s="602">
        <f t="shared" si="51"/>
        <v>235</v>
      </c>
      <c r="DL79" s="621" t="e">
        <f t="shared" si="52"/>
        <v>#DIV/0!</v>
      </c>
    </row>
    <row r="80" spans="1:116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5">
        <v>0</v>
      </c>
      <c r="BY80" s="846" t="e">
        <v>#DIV/0!</v>
      </c>
      <c r="CA80" s="845">
        <f t="shared" si="28"/>
        <v>0</v>
      </c>
      <c r="CB80" s="846" t="e">
        <f t="shared" si="29"/>
        <v>#DIV/0!</v>
      </c>
      <c r="CC80" s="294">
        <v>0</v>
      </c>
      <c r="CD80" s="845">
        <f t="shared" si="30"/>
        <v>0</v>
      </c>
      <c r="CE80" s="846" t="e">
        <f t="shared" si="31"/>
        <v>#DIV/0!</v>
      </c>
      <c r="CG80" s="845">
        <f t="shared" si="32"/>
        <v>0</v>
      </c>
      <c r="CH80" s="846" t="e">
        <f t="shared" si="33"/>
        <v>#DIV/0!</v>
      </c>
      <c r="CJ80" s="845">
        <f t="shared" si="34"/>
        <v>0</v>
      </c>
      <c r="CK80" s="846" t="e">
        <f t="shared" si="35"/>
        <v>#DIV/0!</v>
      </c>
      <c r="CM80" s="602">
        <f t="shared" si="36"/>
        <v>0</v>
      </c>
      <c r="CN80" s="621" t="e">
        <f t="shared" si="37"/>
        <v>#DIV/0!</v>
      </c>
      <c r="CP80" s="602">
        <f t="shared" si="27"/>
        <v>0</v>
      </c>
      <c r="CQ80" s="621" t="e">
        <f t="shared" si="38"/>
        <v>#DIV/0!</v>
      </c>
      <c r="CR80" s="294">
        <v>0</v>
      </c>
      <c r="CS80" s="602">
        <f t="shared" si="39"/>
        <v>0</v>
      </c>
      <c r="CT80" s="621" t="e">
        <f t="shared" si="40"/>
        <v>#DIV/0!</v>
      </c>
      <c r="CU80" s="294">
        <v>0</v>
      </c>
      <c r="CV80" s="602">
        <f t="shared" si="41"/>
        <v>0</v>
      </c>
      <c r="CW80" s="621" t="e">
        <f t="shared" si="42"/>
        <v>#DIV/0!</v>
      </c>
      <c r="CY80" s="602">
        <f t="shared" si="43"/>
        <v>0</v>
      </c>
      <c r="CZ80" s="621" t="e">
        <f t="shared" si="44"/>
        <v>#DIV/0!</v>
      </c>
      <c r="DB80" s="602">
        <f t="shared" si="45"/>
        <v>0</v>
      </c>
      <c r="DC80" s="621" t="e">
        <f t="shared" si="46"/>
        <v>#DIV/0!</v>
      </c>
      <c r="DE80" s="602">
        <f t="shared" si="47"/>
        <v>0</v>
      </c>
      <c r="DF80" s="621" t="e">
        <f t="shared" si="48"/>
        <v>#DIV/0!</v>
      </c>
      <c r="DG80" s="294">
        <v>0</v>
      </c>
      <c r="DH80" s="602">
        <f t="shared" si="49"/>
        <v>0</v>
      </c>
      <c r="DI80" s="621" t="e">
        <f t="shared" si="50"/>
        <v>#DIV/0!</v>
      </c>
      <c r="DK80" s="602">
        <f t="shared" si="51"/>
        <v>0</v>
      </c>
      <c r="DL80" s="621" t="e">
        <f t="shared" si="52"/>
        <v>#DIV/0!</v>
      </c>
    </row>
    <row r="81" spans="1:116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28"/>
        <v>-284.97029140000086</v>
      </c>
      <c r="CB81" s="621">
        <f t="shared" si="29"/>
        <v>-1.5753292466846446E-2</v>
      </c>
      <c r="CC81" s="294">
        <v>38175.4</v>
      </c>
      <c r="CD81" s="602">
        <f t="shared" si="30"/>
        <v>-13297.621291399999</v>
      </c>
      <c r="CE81" s="621">
        <f t="shared" si="31"/>
        <v>-0.25834157307610262</v>
      </c>
      <c r="CF81" s="294">
        <v>123591.62</v>
      </c>
      <c r="CG81" s="602">
        <f t="shared" si="32"/>
        <v>-27410.869722563744</v>
      </c>
      <c r="CH81" s="621">
        <f t="shared" si="33"/>
        <v>-0.18152594551868398</v>
      </c>
      <c r="CI81" s="294">
        <v>22663.4</v>
      </c>
      <c r="CJ81" s="602">
        <f t="shared" si="34"/>
        <v>8216.8120000000017</v>
      </c>
      <c r="CK81" s="621">
        <f t="shared" si="35"/>
        <v>0.56877180964806373</v>
      </c>
      <c r="CL81" s="294">
        <v>25130.400000000001</v>
      </c>
      <c r="CM81" s="602">
        <f t="shared" si="36"/>
        <v>10559.890000000001</v>
      </c>
      <c r="CN81" s="621">
        <f t="shared" si="37"/>
        <v>0.72474402062796717</v>
      </c>
      <c r="CO81" s="294">
        <v>27229.600000000002</v>
      </c>
      <c r="CP81" s="602">
        <f t="shared" si="27"/>
        <v>12064.244000000002</v>
      </c>
      <c r="CQ81" s="621">
        <f t="shared" si="38"/>
        <v>0.79551340568595963</v>
      </c>
      <c r="CR81" s="294">
        <v>75023.399999999994</v>
      </c>
      <c r="CS81" s="602">
        <f t="shared" si="39"/>
        <v>30840.945999999996</v>
      </c>
      <c r="CT81" s="621">
        <f t="shared" si="40"/>
        <v>0.69803605748109865</v>
      </c>
      <c r="CU81" s="294">
        <v>198615.02</v>
      </c>
      <c r="CV81" s="602">
        <f t="shared" si="41"/>
        <v>3430.076277436252</v>
      </c>
      <c r="CW81" s="621">
        <f t="shared" si="42"/>
        <v>1.7573467563726478E-2</v>
      </c>
      <c r="CX81" s="294">
        <v>34835.700000000004</v>
      </c>
      <c r="CY81" s="602">
        <f t="shared" si="43"/>
        <v>18678.500000000004</v>
      </c>
      <c r="CZ81" s="621">
        <f t="shared" si="44"/>
        <v>1.1560480776372146</v>
      </c>
      <c r="DA81" s="294">
        <v>21274</v>
      </c>
      <c r="DB81" s="602">
        <f t="shared" si="45"/>
        <v>5866.5800000000017</v>
      </c>
      <c r="DC81" s="621">
        <f t="shared" si="46"/>
        <v>0.38076329456846131</v>
      </c>
      <c r="DD81" s="294">
        <v>17547</v>
      </c>
      <c r="DE81" s="602">
        <f t="shared" si="47"/>
        <v>2470.4000000000015</v>
      </c>
      <c r="DF81" s="621">
        <f t="shared" si="48"/>
        <v>0.16385657243675641</v>
      </c>
      <c r="DG81" s="294">
        <v>73656.7</v>
      </c>
      <c r="DH81" s="602">
        <f t="shared" si="49"/>
        <v>27020.380000000005</v>
      </c>
      <c r="DI81" s="621">
        <f t="shared" si="50"/>
        <v>0.57938490858626945</v>
      </c>
      <c r="DJ81" s="294">
        <v>17922</v>
      </c>
      <c r="DK81" s="602">
        <f t="shared" si="51"/>
        <v>4155.2000000000007</v>
      </c>
      <c r="DL81" s="621">
        <f t="shared" si="52"/>
        <v>0.30182758520498598</v>
      </c>
    </row>
    <row r="82" spans="1:116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28"/>
        <v>720.99933559999954</v>
      </c>
      <c r="CB82" s="621">
        <f t="shared" si="29"/>
        <v>0.13371945346647079</v>
      </c>
      <c r="CC82" s="294">
        <v>16916.36</v>
      </c>
      <c r="CD82" s="602">
        <f t="shared" si="30"/>
        <v>468.48033560000113</v>
      </c>
      <c r="CE82" s="621">
        <f t="shared" si="31"/>
        <v>2.8482719059161523E-2</v>
      </c>
      <c r="CF82" s="294">
        <v>52099.119999999995</v>
      </c>
      <c r="CG82" s="602">
        <f t="shared" si="32"/>
        <v>-1527.1507459802378</v>
      </c>
      <c r="CH82" s="621">
        <f t="shared" si="33"/>
        <v>-2.8477660757245764E-2</v>
      </c>
      <c r="CI82" s="294">
        <v>6661.8</v>
      </c>
      <c r="CJ82" s="602">
        <f t="shared" si="34"/>
        <v>1111.0100000000002</v>
      </c>
      <c r="CK82" s="621">
        <f t="shared" si="35"/>
        <v>0.2001534916651504</v>
      </c>
      <c r="CL82" s="294">
        <v>6833.7</v>
      </c>
      <c r="CM82" s="602">
        <f t="shared" si="36"/>
        <v>872.85999999999967</v>
      </c>
      <c r="CN82" s="621">
        <f t="shared" si="37"/>
        <v>0.14643238201327324</v>
      </c>
      <c r="CO82" s="294">
        <v>6986.6</v>
      </c>
      <c r="CP82" s="602">
        <f t="shared" si="27"/>
        <v>793.70900000000074</v>
      </c>
      <c r="CQ82" s="621">
        <f t="shared" si="38"/>
        <v>0.12816453575559472</v>
      </c>
      <c r="CR82" s="294">
        <v>20482.099999999999</v>
      </c>
      <c r="CS82" s="602">
        <f t="shared" si="39"/>
        <v>2777.5789999999979</v>
      </c>
      <c r="CT82" s="621">
        <f t="shared" si="40"/>
        <v>0.1568852950045922</v>
      </c>
      <c r="CU82" s="294">
        <v>72581.22</v>
      </c>
      <c r="CV82" s="602">
        <f t="shared" si="41"/>
        <v>1250.4282540197601</v>
      </c>
      <c r="CW82" s="621">
        <f t="shared" si="42"/>
        <v>1.7529992635897336E-2</v>
      </c>
      <c r="CX82" s="294">
        <v>11473.7</v>
      </c>
      <c r="CY82" s="602">
        <f t="shared" si="43"/>
        <v>5345.5000000000009</v>
      </c>
      <c r="CZ82" s="621">
        <f t="shared" si="44"/>
        <v>0.87227897261838727</v>
      </c>
      <c r="DA82" s="294">
        <v>7333</v>
      </c>
      <c r="DB82" s="602">
        <f t="shared" si="45"/>
        <v>1749.1400000000003</v>
      </c>
      <c r="DC82" s="621">
        <f t="shared" si="46"/>
        <v>0.31324925768196199</v>
      </c>
      <c r="DD82" s="294">
        <v>7814</v>
      </c>
      <c r="DE82" s="602">
        <f t="shared" si="47"/>
        <v>1565.8000000000002</v>
      </c>
      <c r="DF82" s="621">
        <f t="shared" si="48"/>
        <v>0.25060017284978076</v>
      </c>
      <c r="DG82" s="294">
        <v>26620.7</v>
      </c>
      <c r="DH82" s="602">
        <f t="shared" si="49"/>
        <v>8660.4400000000023</v>
      </c>
      <c r="DI82" s="621">
        <f t="shared" si="50"/>
        <v>0.48220014632304897</v>
      </c>
      <c r="DJ82" s="294">
        <v>7044</v>
      </c>
      <c r="DK82" s="602">
        <f t="shared" si="51"/>
        <v>1220.6999999999998</v>
      </c>
      <c r="DL82" s="621">
        <f t="shared" si="52"/>
        <v>0.20962340940703722</v>
      </c>
    </row>
    <row r="83" spans="1:116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28"/>
        <v>-990.93967499999962</v>
      </c>
      <c r="CB83" s="621">
        <f t="shared" si="29"/>
        <v>-0.13536466248210716</v>
      </c>
      <c r="CC83" s="294">
        <v>7812.8899999999994</v>
      </c>
      <c r="CD83" s="602">
        <f t="shared" si="30"/>
        <v>-14807.949675</v>
      </c>
      <c r="CE83" s="621">
        <f t="shared" si="31"/>
        <v>-0.65461538509401063</v>
      </c>
      <c r="CF83" s="294">
        <v>21676.86</v>
      </c>
      <c r="CG83" s="602">
        <f t="shared" si="32"/>
        <v>-26997.061062799999</v>
      </c>
      <c r="CH83" s="621">
        <f t="shared" si="33"/>
        <v>-0.55465145345426126</v>
      </c>
      <c r="CI83" s="294">
        <v>9645.1</v>
      </c>
      <c r="CJ83" s="602">
        <f t="shared" si="34"/>
        <v>6906.8540000000003</v>
      </c>
      <c r="CK83" s="621">
        <f t="shared" si="35"/>
        <v>2.5223643164273772</v>
      </c>
      <c r="CL83" s="294">
        <v>11960.2</v>
      </c>
      <c r="CM83" s="602">
        <f t="shared" si="36"/>
        <v>9685.35</v>
      </c>
      <c r="CN83" s="621">
        <f t="shared" si="37"/>
        <v>4.2575774226872101</v>
      </c>
      <c r="CO83" s="294">
        <v>13167.2</v>
      </c>
      <c r="CP83" s="602">
        <f t="shared" si="27"/>
        <v>11343.325000000001</v>
      </c>
      <c r="CQ83" s="621">
        <f t="shared" si="38"/>
        <v>6.2193543965458167</v>
      </c>
      <c r="CR83" s="294">
        <v>34772.5</v>
      </c>
      <c r="CS83" s="602">
        <f t="shared" si="39"/>
        <v>27935.528999999999</v>
      </c>
      <c r="CT83" s="621">
        <f t="shared" si="40"/>
        <v>4.0859510739478049</v>
      </c>
      <c r="CU83" s="294">
        <v>56449.36</v>
      </c>
      <c r="CV83" s="602">
        <f t="shared" si="41"/>
        <v>938.46793720000278</v>
      </c>
      <c r="CW83" s="621">
        <f t="shared" si="42"/>
        <v>1.6906014339281471E-2</v>
      </c>
      <c r="CX83" s="294">
        <v>16031.7</v>
      </c>
      <c r="CY83" s="602">
        <f t="shared" si="43"/>
        <v>13688.7</v>
      </c>
      <c r="CZ83" s="621">
        <f t="shared" si="44"/>
        <v>5.842381562099872</v>
      </c>
      <c r="DA83" s="294">
        <v>7630</v>
      </c>
      <c r="DB83" s="602">
        <f t="shared" si="45"/>
        <v>4937.63</v>
      </c>
      <c r="DC83" s="621">
        <f t="shared" si="46"/>
        <v>1.8339344146606893</v>
      </c>
      <c r="DD83" s="294">
        <v>3568</v>
      </c>
      <c r="DE83" s="602">
        <f t="shared" si="47"/>
        <v>959.90000000000009</v>
      </c>
      <c r="DF83" s="621">
        <f t="shared" si="48"/>
        <v>0.36804570376902729</v>
      </c>
      <c r="DG83" s="294">
        <v>27229.7</v>
      </c>
      <c r="DH83" s="602">
        <f t="shared" si="49"/>
        <v>19586.230000000003</v>
      </c>
      <c r="DI83" s="621">
        <f t="shared" si="50"/>
        <v>2.5624788217916739</v>
      </c>
      <c r="DJ83" s="294">
        <v>5293</v>
      </c>
      <c r="DK83" s="602">
        <f t="shared" si="51"/>
        <v>2823.7</v>
      </c>
      <c r="DL83" s="621">
        <f t="shared" si="52"/>
        <v>1.1435224557566921</v>
      </c>
    </row>
    <row r="84" spans="1:116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28"/>
        <v>-15.029951999999867</v>
      </c>
      <c r="CB84" s="621">
        <f t="shared" si="29"/>
        <v>-2.795141707285927E-3</v>
      </c>
      <c r="CC84" s="294">
        <v>13446.15</v>
      </c>
      <c r="CD84" s="602">
        <f t="shared" si="30"/>
        <v>1041.8480479999998</v>
      </c>
      <c r="CE84" s="621">
        <f t="shared" si="31"/>
        <v>8.399086478477881E-2</v>
      </c>
      <c r="CF84" s="294">
        <v>49815.64</v>
      </c>
      <c r="CG84" s="602">
        <f t="shared" si="32"/>
        <v>1113.3420862164858</v>
      </c>
      <c r="CH84" s="621">
        <f t="shared" si="33"/>
        <v>2.2860155144782041E-2</v>
      </c>
      <c r="CI84" s="294">
        <v>6356.5</v>
      </c>
      <c r="CJ84" s="602">
        <f t="shared" si="34"/>
        <v>198.94800000000032</v>
      </c>
      <c r="CK84" s="621">
        <f t="shared" si="35"/>
        <v>3.2309593162997294E-2</v>
      </c>
      <c r="CL84" s="294">
        <v>6336.5</v>
      </c>
      <c r="CM84" s="602">
        <f t="shared" si="36"/>
        <v>1.680000000000291</v>
      </c>
      <c r="CN84" s="621">
        <f t="shared" si="37"/>
        <v>2.6520090547170895E-4</v>
      </c>
      <c r="CO84" s="294">
        <v>7075.8</v>
      </c>
      <c r="CP84" s="602">
        <f t="shared" si="27"/>
        <v>-72.789999999999964</v>
      </c>
      <c r="CQ84" s="621">
        <f t="shared" si="38"/>
        <v>-1.0182427583621379E-2</v>
      </c>
      <c r="CR84" s="294">
        <v>19768.8</v>
      </c>
      <c r="CS84" s="602">
        <f t="shared" si="39"/>
        <v>127.83799999999974</v>
      </c>
      <c r="CT84" s="621">
        <f t="shared" si="40"/>
        <v>6.5087443272890469E-3</v>
      </c>
      <c r="CU84" s="294">
        <v>69584.44</v>
      </c>
      <c r="CV84" s="602">
        <f t="shared" si="41"/>
        <v>1241.1800862164819</v>
      </c>
      <c r="CW84" s="621">
        <f t="shared" si="42"/>
        <v>1.8160972827199889E-2</v>
      </c>
      <c r="CX84" s="294">
        <v>7330.3</v>
      </c>
      <c r="CY84" s="602">
        <f t="shared" si="43"/>
        <v>-350.80000000000018</v>
      </c>
      <c r="CZ84" s="621">
        <f t="shared" si="44"/>
        <v>-4.5670541979664393E-2</v>
      </c>
      <c r="DA84" s="294">
        <v>6311</v>
      </c>
      <c r="DB84" s="602">
        <f t="shared" si="45"/>
        <v>-820.1899999999996</v>
      </c>
      <c r="DC84" s="621">
        <f t="shared" si="46"/>
        <v>-0.11501446462652092</v>
      </c>
      <c r="DD84" s="294">
        <v>6165</v>
      </c>
      <c r="DE84" s="602">
        <f t="shared" si="47"/>
        <v>-55.300000000000182</v>
      </c>
      <c r="DF84" s="621">
        <f t="shared" si="48"/>
        <v>-8.8902464511358258E-3</v>
      </c>
      <c r="DG84" s="294">
        <v>19806.3</v>
      </c>
      <c r="DH84" s="602">
        <f t="shared" si="49"/>
        <v>-1226.2900000000009</v>
      </c>
      <c r="DI84" s="621">
        <f t="shared" si="50"/>
        <v>-5.8304279216206886E-2</v>
      </c>
      <c r="DJ84" s="294">
        <v>5585</v>
      </c>
      <c r="DK84" s="602">
        <f t="shared" si="51"/>
        <v>110.80000000000018</v>
      </c>
      <c r="DL84" s="621">
        <f t="shared" si="52"/>
        <v>2.0240400423806253E-2</v>
      </c>
    </row>
    <row r="85" spans="1:116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L84"/>
  <sheetViews>
    <sheetView showGridLines="0" view="pageBreakPreview" zoomScale="85" zoomScaleSheetLayoutView="85" workbookViewId="0">
      <pane xSplit="1" ySplit="3" topLeftCell="CY64" activePane="bottomRight" state="frozen"/>
      <selection activeCell="AT18" sqref="AT18"/>
      <selection pane="topRight" activeCell="AT18" sqref="AT18"/>
      <selection pane="bottomLeft" activeCell="AT18" sqref="AT18"/>
      <selection pane="bottomRight" activeCell="DJ4" sqref="DJ4:DJ80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16" ht="28.5" customHeight="1" x14ac:dyDescent="0.25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16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</row>
    <row r="3" spans="1:116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833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</row>
    <row r="4" spans="1:116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784847</v>
      </c>
      <c r="CY4" s="602">
        <f>CX4-BI4</f>
        <v>-34615.199999999953</v>
      </c>
      <c r="CZ4" s="621">
        <f>CY4/BI4</f>
        <v>-4.2241362688846359E-2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1978555</v>
      </c>
      <c r="DH4" s="602">
        <f>DG4-BL4</f>
        <v>-97106.100000000093</v>
      </c>
      <c r="DI4" s="621">
        <f>DH4/BL4</f>
        <v>-4.6783215236822662E-2</v>
      </c>
      <c r="DJ4" s="294">
        <v>439237.5</v>
      </c>
      <c r="DK4" s="602">
        <f>DJ4-BN4</f>
        <v>223300.5</v>
      </c>
      <c r="DL4" s="621">
        <f>DK4/BN4</f>
        <v>1.0341002236763501</v>
      </c>
    </row>
    <row r="5" spans="1:116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</row>
    <row r="6" spans="1:116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5">
        <v>2364</v>
      </c>
      <c r="BY6" s="846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</row>
    <row r="7" spans="1:116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5">
        <v>2047</v>
      </c>
      <c r="BY7" s="846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</row>
    <row r="8" spans="1:116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5">
        <v>317</v>
      </c>
      <c r="BY8" s="846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</row>
    <row r="9" spans="1:116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5">
        <v>0</v>
      </c>
      <c r="BY9" s="846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</row>
    <row r="10" spans="1:116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5">
        <v>-797</v>
      </c>
      <c r="BY10" s="846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</row>
    <row r="11" spans="1:116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5">
        <v>0</v>
      </c>
      <c r="BY11" s="846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</row>
    <row r="12" spans="1:116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5">
        <v>-797</v>
      </c>
      <c r="BY12" s="846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</row>
    <row r="13" spans="1:116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5">
        <v>-525</v>
      </c>
      <c r="BY13" s="846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</row>
    <row r="14" spans="1:116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5">
        <v>-4070</v>
      </c>
      <c r="BY14" s="846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</row>
    <row r="15" spans="1:116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5">
        <v>3996</v>
      </c>
      <c r="BY15" s="846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</row>
    <row r="16" spans="1:116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5">
        <v>469</v>
      </c>
      <c r="BY16" s="846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</row>
    <row r="17" spans="1:116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5">
        <v>-712</v>
      </c>
      <c r="BY17" s="846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</row>
    <row r="18" spans="1:116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5">
        <v>-130</v>
      </c>
      <c r="BY18" s="846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</row>
    <row r="19" spans="1:116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5">
        <v>162</v>
      </c>
      <c r="BY19" s="846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</row>
    <row r="20" spans="1:116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5">
        <v>0</v>
      </c>
      <c r="BY20" s="846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</row>
    <row r="21" spans="1:116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5">
        <v>18</v>
      </c>
      <c r="BY21" s="846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</row>
    <row r="22" spans="1:116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5">
        <v>-258</v>
      </c>
      <c r="BY22" s="846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</row>
    <row r="23" spans="1:116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5">
        <v>0</v>
      </c>
      <c r="BY23" s="846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</row>
    <row r="24" spans="1:116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5">
        <v>0</v>
      </c>
      <c r="BY24" s="846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</row>
    <row r="25" spans="1:116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5">
        <v>0</v>
      </c>
      <c r="BY25" s="846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</row>
    <row r="26" spans="1:116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5">
        <v>-2327</v>
      </c>
      <c r="BY26" s="846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</row>
    <row r="27" spans="1:116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5">
        <v>38</v>
      </c>
      <c r="BY27" s="846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</row>
    <row r="28" spans="1:116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5">
        <v>0</v>
      </c>
      <c r="BY28" s="846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</row>
    <row r="29" spans="1:116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5">
        <v>-2926</v>
      </c>
      <c r="BY29" s="846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</row>
    <row r="30" spans="1:116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5">
        <v>156</v>
      </c>
      <c r="BY30" s="846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</row>
    <row r="31" spans="1:116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5">
        <v>0</v>
      </c>
      <c r="BY31" s="846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</row>
    <row r="32" spans="1:116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5">
        <v>405</v>
      </c>
      <c r="BY32" s="846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</row>
    <row r="33" spans="1:116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5">
        <v>0</v>
      </c>
      <c r="BY33" s="846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</row>
    <row r="34" spans="1:116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5">
        <v>0</v>
      </c>
      <c r="BY34" s="846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</row>
    <row r="35" spans="1:116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5">
        <v>0</v>
      </c>
      <c r="BY35" s="846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</row>
    <row r="36" spans="1:116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5">
        <v>0</v>
      </c>
      <c r="BY36" s="846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</row>
    <row r="37" spans="1:116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5">
        <v>0</v>
      </c>
      <c r="BY37" s="846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</row>
    <row r="38" spans="1:116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228001</v>
      </c>
      <c r="CY38" s="602">
        <f t="shared" si="16"/>
        <v>-16847.200000000012</v>
      </c>
      <c r="CZ38" s="621">
        <f t="shared" si="17"/>
        <v>-6.8806713710780842E-2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597497</v>
      </c>
      <c r="DH38" s="602">
        <f t="shared" si="22"/>
        <v>-25431.100000000093</v>
      </c>
      <c r="DI38" s="621">
        <f t="shared" si="23"/>
        <v>-4.0825096828992123E-2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</row>
    <row r="39" spans="1:116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49913</v>
      </c>
      <c r="CY39" s="602">
        <f t="shared" si="16"/>
        <v>-5472.1999999999971</v>
      </c>
      <c r="CZ39" s="621">
        <f t="shared" si="17"/>
        <v>-9.8802568195113447E-2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135333</v>
      </c>
      <c r="DH39" s="602">
        <f t="shared" si="22"/>
        <v>-13963.700000000012</v>
      </c>
      <c r="DI39" s="621">
        <f t="shared" si="23"/>
        <v>-9.3529863687543069E-2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</row>
    <row r="40" spans="1:116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</row>
    <row r="41" spans="1:116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</row>
    <row r="42" spans="1:116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</row>
    <row r="43" spans="1:116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</row>
    <row r="44" spans="1:116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</row>
    <row r="45" spans="1:116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</row>
    <row r="46" spans="1:116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2565</v>
      </c>
      <c r="CY46" s="602">
        <f t="shared" si="16"/>
        <v>-1.1999999999998181</v>
      </c>
      <c r="CZ46" s="621">
        <f t="shared" si="17"/>
        <v>-4.6761748889401379E-4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7292</v>
      </c>
      <c r="DH46" s="602">
        <f t="shared" si="22"/>
        <v>305.30000000000018</v>
      </c>
      <c r="DI46" s="621">
        <f t="shared" si="23"/>
        <v>4.3697310604434166E-2</v>
      </c>
      <c r="DJ46" s="294">
        <v>1862.2</v>
      </c>
      <c r="DK46" s="602">
        <f t="shared" si="24"/>
        <v>666.7</v>
      </c>
      <c r="DL46" s="621">
        <f t="shared" si="25"/>
        <v>0.5576746131325806</v>
      </c>
    </row>
    <row r="47" spans="1:116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</row>
    <row r="48" spans="1:116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</row>
    <row r="49" spans="1:116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</row>
    <row r="50" spans="1:116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</row>
    <row r="51" spans="1:116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</row>
    <row r="52" spans="1:116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</row>
    <row r="53" spans="1:116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</row>
    <row r="54" spans="1:116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</row>
    <row r="55" spans="1:116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</row>
    <row r="56" spans="1:116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</row>
    <row r="57" spans="1:116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</row>
    <row r="58" spans="1:116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</row>
    <row r="59" spans="1:116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</row>
    <row r="60" spans="1:116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</row>
    <row r="61" spans="1:116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</row>
    <row r="62" spans="1:116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</row>
    <row r="63" spans="1:116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</row>
    <row r="64" spans="1:116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</row>
    <row r="65" spans="1:116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</row>
    <row r="66" spans="1:116" x14ac:dyDescent="0.25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</row>
    <row r="67" spans="1:116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</row>
    <row r="68" spans="1:116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</row>
    <row r="69" spans="1:116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26">BZ69-AY69</f>
        <v>1879.1361999999972</v>
      </c>
      <c r="CB69" s="621">
        <f t="shared" ref="CB69:CB83" si="27">CA69/AY69</f>
        <v>0.1239383379766277</v>
      </c>
      <c r="CC69" s="294">
        <v>27978</v>
      </c>
      <c r="CD69" s="602">
        <f t="shared" ref="CD69:CD84" si="28">CC69-AZ69</f>
        <v>2036.1361999999972</v>
      </c>
      <c r="CE69" s="621">
        <f t="shared" ref="CE69:CE84" si="29">CD69/AZ69</f>
        <v>7.8488431505834871E-2</v>
      </c>
      <c r="CF69" s="294">
        <v>241245</v>
      </c>
      <c r="CG69" s="602">
        <f t="shared" ref="CG69:CG84" si="30">CF69-BA69</f>
        <v>-6390.8263999999908</v>
      </c>
      <c r="CH69" s="621">
        <f t="shared" ref="CH69:CH84" si="31">CG69/BA69</f>
        <v>-2.5807357896902396E-2</v>
      </c>
      <c r="CI69" s="294">
        <v>32805</v>
      </c>
      <c r="CJ69" s="602">
        <f t="shared" ref="CJ69:CJ84" si="32">CI69-BB69</f>
        <v>2635.7929000000004</v>
      </c>
      <c r="CK69" s="621">
        <f t="shared" ref="CK69:CK84" si="33">CJ69/BB69</f>
        <v>8.7366992816990549E-2</v>
      </c>
      <c r="CL69" s="294">
        <v>49836</v>
      </c>
      <c r="CM69" s="602">
        <f t="shared" ref="CM69:CM84" si="34">CL69-BC69</f>
        <v>1138</v>
      </c>
      <c r="CN69" s="621">
        <f t="shared" ref="CN69:CN84" si="35">CM69/BC69</f>
        <v>2.3368516160827961E-2</v>
      </c>
      <c r="CO69" s="294">
        <v>66001</v>
      </c>
      <c r="CP69" s="602">
        <f t="shared" ref="CP69:CP84" si="36">CO69-BD69</f>
        <v>8305</v>
      </c>
      <c r="CQ69" s="621">
        <f t="shared" ref="CQ69:CQ84" si="37">CP69/BD69</f>
        <v>0.14394412090959513</v>
      </c>
      <c r="CR69" s="294">
        <v>148642</v>
      </c>
      <c r="CS69" s="602">
        <f t="shared" ref="CS69:CS84" si="38">CR69-BE69</f>
        <v>12078.7929</v>
      </c>
      <c r="CT69" s="621">
        <f t="shared" ref="CT69:CT84" si="39">CS69/BE69</f>
        <v>8.8448368755393705E-2</v>
      </c>
      <c r="CU69" s="294">
        <v>389887</v>
      </c>
      <c r="CV69" s="602">
        <f t="shared" ref="CV69:CV84" si="40">CU69-BF69</f>
        <v>5687.9664999999804</v>
      </c>
      <c r="CW69" s="621">
        <f t="shared" ref="CW69:CW84" si="41">CV69/BF69</f>
        <v>1.480473922118802E-2</v>
      </c>
      <c r="CX69" s="294">
        <v>60372</v>
      </c>
      <c r="CY69" s="602">
        <f t="shared" ref="CY69:CY84" si="42">CX69-BI69</f>
        <v>-9299</v>
      </c>
      <c r="CZ69" s="621">
        <f t="shared" ref="CZ69:CZ84" si="43">CY69/BI69</f>
        <v>-0.13347016692741601</v>
      </c>
      <c r="DA69" s="294">
        <v>47359</v>
      </c>
      <c r="DB69" s="602">
        <f t="shared" ref="DB69:DB84" si="44">DA69-BJ69</f>
        <v>-6508</v>
      </c>
      <c r="DC69" s="621">
        <f t="shared" ref="DC69:DC84" si="45">DB69/BJ69</f>
        <v>-0.12081608405888578</v>
      </c>
      <c r="DD69" s="294">
        <v>42452</v>
      </c>
      <c r="DE69" s="602">
        <f t="shared" ref="DE69:DE84" si="46">DD69-BK69</f>
        <v>937</v>
      </c>
      <c r="DF69" s="621">
        <f t="shared" ref="DF69:DF84" si="47">DE69/BK69</f>
        <v>2.2570155365530531E-2</v>
      </c>
      <c r="DG69" s="294">
        <v>150183</v>
      </c>
      <c r="DH69" s="602">
        <f t="shared" ref="DH69:DH84" si="48">DG69-BL69</f>
        <v>-14870</v>
      </c>
      <c r="DI69" s="621">
        <f t="shared" ref="DI69:DI84" si="49">DH69/BL69</f>
        <v>-9.0092273390971381E-2</v>
      </c>
      <c r="DJ69" s="294">
        <v>30369</v>
      </c>
      <c r="DK69" s="602">
        <f t="shared" ref="DK69:DK84" si="50">DJ69-BN69</f>
        <v>15439</v>
      </c>
      <c r="DL69" s="621">
        <f t="shared" ref="DL69:DL84" si="51">DK69/BN69</f>
        <v>1.0340924313462827</v>
      </c>
    </row>
    <row r="70" spans="1:116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26"/>
        <v>954.69219999999768</v>
      </c>
      <c r="CB70" s="621">
        <f t="shared" si="27"/>
        <v>8.7471621425226576E-2</v>
      </c>
      <c r="CC70" s="294">
        <v>21866</v>
      </c>
      <c r="CD70" s="602">
        <f t="shared" si="28"/>
        <v>1159.6921999999977</v>
      </c>
      <c r="CE70" s="621">
        <f t="shared" si="29"/>
        <v>5.6006711153013845E-2</v>
      </c>
      <c r="CF70" s="294">
        <v>139872</v>
      </c>
      <c r="CG70" s="602">
        <f t="shared" si="30"/>
        <v>-4717.801999999996</v>
      </c>
      <c r="CH70" s="621">
        <f t="shared" si="31"/>
        <v>-3.2628871018164862E-2</v>
      </c>
      <c r="CI70" s="294">
        <v>15929</v>
      </c>
      <c r="CJ70" s="602">
        <f t="shared" si="32"/>
        <v>1094.7929000000004</v>
      </c>
      <c r="CK70" s="621">
        <f t="shared" si="33"/>
        <v>7.3801915573903532E-2</v>
      </c>
      <c r="CL70" s="294">
        <v>23714</v>
      </c>
      <c r="CM70" s="602">
        <f t="shared" si="34"/>
        <v>1259</v>
      </c>
      <c r="CN70" s="621">
        <f t="shared" si="35"/>
        <v>5.6067690937430414E-2</v>
      </c>
      <c r="CO70" s="294">
        <v>29980</v>
      </c>
      <c r="CP70" s="602">
        <f t="shared" si="36"/>
        <v>2862</v>
      </c>
      <c r="CQ70" s="621">
        <f t="shared" si="37"/>
        <v>0.10553875654546796</v>
      </c>
      <c r="CR70" s="294">
        <v>69623</v>
      </c>
      <c r="CS70" s="602">
        <f t="shared" si="38"/>
        <v>5215.7929000000004</v>
      </c>
      <c r="CT70" s="621">
        <f t="shared" si="39"/>
        <v>8.0981510219839986E-2</v>
      </c>
      <c r="CU70" s="294">
        <v>209495</v>
      </c>
      <c r="CV70" s="602">
        <f t="shared" si="40"/>
        <v>497.99090000000433</v>
      </c>
      <c r="CW70" s="621">
        <f t="shared" si="41"/>
        <v>2.3827656775783227E-3</v>
      </c>
      <c r="CX70" s="294">
        <v>28098</v>
      </c>
      <c r="CY70" s="602">
        <f t="shared" si="42"/>
        <v>-3736</v>
      </c>
      <c r="CZ70" s="621">
        <f t="shared" si="43"/>
        <v>-0.11735879876861217</v>
      </c>
      <c r="DA70" s="294">
        <v>22231</v>
      </c>
      <c r="DB70" s="602">
        <f t="shared" si="44"/>
        <v>-2768</v>
      </c>
      <c r="DC70" s="621">
        <f t="shared" si="45"/>
        <v>-0.11072442897715909</v>
      </c>
      <c r="DD70" s="294">
        <v>21032</v>
      </c>
      <c r="DE70" s="602">
        <f t="shared" si="46"/>
        <v>563</v>
      </c>
      <c r="DF70" s="621">
        <f t="shared" si="47"/>
        <v>2.7505007572426597E-2</v>
      </c>
      <c r="DG70" s="294">
        <v>71361</v>
      </c>
      <c r="DH70" s="602">
        <f t="shared" si="48"/>
        <v>-5941</v>
      </c>
      <c r="DI70" s="621">
        <f t="shared" si="49"/>
        <v>-7.6854415150966346E-2</v>
      </c>
      <c r="DJ70" s="294">
        <v>21268</v>
      </c>
      <c r="DK70" s="602">
        <f t="shared" si="50"/>
        <v>8844</v>
      </c>
      <c r="DL70" s="621">
        <f t="shared" si="51"/>
        <v>0.71184803605924019</v>
      </c>
    </row>
    <row r="71" spans="1:116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26"/>
        <v>355.44399999999951</v>
      </c>
      <c r="CB71" s="621">
        <f t="shared" si="27"/>
        <v>0.10033546399831067</v>
      </c>
      <c r="CC71" s="294">
        <v>4770</v>
      </c>
      <c r="CD71" s="602">
        <f t="shared" si="28"/>
        <v>311.44399999999951</v>
      </c>
      <c r="CE71" s="621">
        <f t="shared" si="29"/>
        <v>6.9853109392368176E-2</v>
      </c>
      <c r="CF71" s="294">
        <v>86965</v>
      </c>
      <c r="CG71" s="602">
        <f t="shared" si="30"/>
        <v>-1860.6435000000056</v>
      </c>
      <c r="CH71" s="621">
        <f t="shared" si="31"/>
        <v>-2.0947143490156708E-2</v>
      </c>
      <c r="CI71" s="294">
        <v>14523</v>
      </c>
      <c r="CJ71" s="602">
        <f t="shared" si="32"/>
        <v>1119</v>
      </c>
      <c r="CK71" s="621">
        <f t="shared" si="33"/>
        <v>8.3482542524619521E-2</v>
      </c>
      <c r="CL71" s="294">
        <v>23328</v>
      </c>
      <c r="CM71" s="602">
        <f t="shared" si="34"/>
        <v>-74</v>
      </c>
      <c r="CN71" s="621">
        <f t="shared" si="35"/>
        <v>-3.1621228954790189E-3</v>
      </c>
      <c r="CO71" s="294">
        <v>32090</v>
      </c>
      <c r="CP71" s="602">
        <f t="shared" si="36"/>
        <v>4877</v>
      </c>
      <c r="CQ71" s="621">
        <f t="shared" si="37"/>
        <v>0.17921581597030831</v>
      </c>
      <c r="CR71" s="294">
        <v>69941</v>
      </c>
      <c r="CS71" s="602">
        <f t="shared" si="38"/>
        <v>5922</v>
      </c>
      <c r="CT71" s="621">
        <f t="shared" si="39"/>
        <v>9.2503787937955925E-2</v>
      </c>
      <c r="CU71" s="294">
        <v>156906</v>
      </c>
      <c r="CV71" s="602">
        <f t="shared" si="40"/>
        <v>4061.3564999999944</v>
      </c>
      <c r="CW71" s="621">
        <f t="shared" si="41"/>
        <v>2.6571794778009309E-2</v>
      </c>
      <c r="CX71" s="294">
        <v>28813</v>
      </c>
      <c r="CY71" s="602">
        <f t="shared" si="42"/>
        <v>-4917</v>
      </c>
      <c r="CZ71" s="621">
        <f t="shared" si="43"/>
        <v>-0.14577527423658465</v>
      </c>
      <c r="DA71" s="294">
        <v>22379</v>
      </c>
      <c r="DB71" s="602">
        <f t="shared" si="44"/>
        <v>-3407</v>
      </c>
      <c r="DC71" s="621">
        <f t="shared" si="45"/>
        <v>-0.13212595982315986</v>
      </c>
      <c r="DD71" s="294">
        <v>18975</v>
      </c>
      <c r="DE71" s="602">
        <f t="shared" si="46"/>
        <v>217</v>
      </c>
      <c r="DF71" s="621">
        <f t="shared" si="47"/>
        <v>1.1568397483740271E-2</v>
      </c>
      <c r="DG71" s="294">
        <v>70167</v>
      </c>
      <c r="DH71" s="602">
        <f t="shared" si="48"/>
        <v>-8107</v>
      </c>
      <c r="DI71" s="621">
        <f t="shared" si="49"/>
        <v>-0.10357206735314409</v>
      </c>
      <c r="DJ71" s="294">
        <v>7124</v>
      </c>
      <c r="DK71" s="602">
        <f t="shared" si="50"/>
        <v>5877</v>
      </c>
      <c r="DL71" s="621">
        <f t="shared" si="51"/>
        <v>4.7129109863672811</v>
      </c>
    </row>
    <row r="72" spans="1:116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26"/>
        <v>569</v>
      </c>
      <c r="CB72" s="621">
        <f t="shared" si="27"/>
        <v>0.80709219858156034</v>
      </c>
      <c r="CC72" s="294">
        <v>1342</v>
      </c>
      <c r="CD72" s="602">
        <f t="shared" si="28"/>
        <v>565</v>
      </c>
      <c r="CE72" s="621">
        <f t="shared" si="29"/>
        <v>0.72715572715572718</v>
      </c>
      <c r="CF72" s="294">
        <v>14408</v>
      </c>
      <c r="CG72" s="602">
        <f t="shared" si="30"/>
        <v>187.61909999999989</v>
      </c>
      <c r="CH72" s="621">
        <f t="shared" si="31"/>
        <v>1.3193676127198526E-2</v>
      </c>
      <c r="CI72" s="294">
        <v>2353</v>
      </c>
      <c r="CJ72" s="602">
        <f t="shared" si="32"/>
        <v>422</v>
      </c>
      <c r="CK72" s="621">
        <f t="shared" si="33"/>
        <v>0.21853961677887104</v>
      </c>
      <c r="CL72" s="294">
        <v>2794</v>
      </c>
      <c r="CM72" s="602">
        <f t="shared" si="34"/>
        <v>-47</v>
      </c>
      <c r="CN72" s="621">
        <f t="shared" si="35"/>
        <v>-1.6543470608940514E-2</v>
      </c>
      <c r="CO72" s="294">
        <v>3931</v>
      </c>
      <c r="CP72" s="602">
        <f t="shared" si="36"/>
        <v>566</v>
      </c>
      <c r="CQ72" s="621">
        <f t="shared" si="37"/>
        <v>0.16820208023774147</v>
      </c>
      <c r="CR72" s="294">
        <v>9078</v>
      </c>
      <c r="CS72" s="602">
        <f t="shared" si="38"/>
        <v>941</v>
      </c>
      <c r="CT72" s="621">
        <f t="shared" si="39"/>
        <v>0.11564458645692516</v>
      </c>
      <c r="CU72" s="294">
        <v>23486</v>
      </c>
      <c r="CV72" s="602">
        <f t="shared" si="40"/>
        <v>1128.6190999999999</v>
      </c>
      <c r="CW72" s="621">
        <f t="shared" si="41"/>
        <v>5.0480828011477852E-2</v>
      </c>
      <c r="CX72" s="294">
        <v>3461</v>
      </c>
      <c r="CY72" s="602">
        <f t="shared" si="42"/>
        <v>-646</v>
      </c>
      <c r="CZ72" s="621">
        <f t="shared" si="43"/>
        <v>-0.15729242756269785</v>
      </c>
      <c r="DA72" s="294">
        <v>2749</v>
      </c>
      <c r="DB72" s="602">
        <f t="shared" si="44"/>
        <v>-333</v>
      </c>
      <c r="DC72" s="621">
        <f t="shared" si="45"/>
        <v>-0.10804672290720312</v>
      </c>
      <c r="DD72" s="294">
        <v>2445</v>
      </c>
      <c r="DE72" s="602">
        <f t="shared" si="46"/>
        <v>157</v>
      </c>
      <c r="DF72" s="621">
        <f t="shared" si="47"/>
        <v>6.861888111888112E-2</v>
      </c>
      <c r="DG72" s="294">
        <v>8655</v>
      </c>
      <c r="DH72" s="602">
        <f t="shared" si="48"/>
        <v>-822</v>
      </c>
      <c r="DI72" s="621">
        <f t="shared" si="49"/>
        <v>-8.6736308958531183E-2</v>
      </c>
      <c r="DJ72" s="294">
        <v>1977</v>
      </c>
      <c r="DK72" s="602">
        <f t="shared" si="50"/>
        <v>718</v>
      </c>
      <c r="DL72" s="621">
        <f t="shared" si="51"/>
        <v>0.57029388403494841</v>
      </c>
    </row>
    <row r="73" spans="1:116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6"/>
        <v>0</v>
      </c>
      <c r="CB73" s="621" t="e">
        <f t="shared" si="27"/>
        <v>#DIV/0!</v>
      </c>
      <c r="CC73" s="294">
        <v>0</v>
      </c>
      <c r="CD73" s="602">
        <f t="shared" si="28"/>
        <v>0</v>
      </c>
      <c r="CE73" s="621" t="e">
        <f t="shared" si="29"/>
        <v>#DIV/0!</v>
      </c>
      <c r="CF73" s="294">
        <v>0</v>
      </c>
      <c r="CG73" s="602">
        <f t="shared" si="30"/>
        <v>0</v>
      </c>
      <c r="CH73" s="621" t="e">
        <f t="shared" si="31"/>
        <v>#DIV/0!</v>
      </c>
      <c r="CJ73" s="602">
        <f t="shared" si="32"/>
        <v>0</v>
      </c>
      <c r="CK73" s="621" t="e">
        <f t="shared" si="33"/>
        <v>#DIV/0!</v>
      </c>
      <c r="CL73" s="294">
        <v>0</v>
      </c>
      <c r="CM73" s="602">
        <f t="shared" si="34"/>
        <v>0</v>
      </c>
      <c r="CN73" s="621" t="e">
        <f t="shared" si="35"/>
        <v>#DIV/0!</v>
      </c>
      <c r="CO73" s="294">
        <v>0</v>
      </c>
      <c r="CP73" s="602">
        <f t="shared" si="36"/>
        <v>0</v>
      </c>
      <c r="CQ73" s="621" t="e">
        <f t="shared" si="37"/>
        <v>#DIV/0!</v>
      </c>
      <c r="CR73" s="294">
        <v>0</v>
      </c>
      <c r="CS73" s="602">
        <f t="shared" si="38"/>
        <v>0</v>
      </c>
      <c r="CT73" s="621" t="e">
        <f t="shared" si="39"/>
        <v>#DIV/0!</v>
      </c>
      <c r="CU73" s="294">
        <v>0</v>
      </c>
      <c r="CV73" s="602">
        <f t="shared" si="40"/>
        <v>0</v>
      </c>
      <c r="CW73" s="621" t="e">
        <f t="shared" si="41"/>
        <v>#DIV/0!</v>
      </c>
      <c r="CY73" s="602">
        <f t="shared" si="42"/>
        <v>0</v>
      </c>
      <c r="CZ73" s="621" t="e">
        <f t="shared" si="43"/>
        <v>#DIV/0!</v>
      </c>
      <c r="DB73" s="602">
        <f t="shared" si="44"/>
        <v>0</v>
      </c>
      <c r="DC73" s="621" t="e">
        <f t="shared" si="45"/>
        <v>#DIV/0!</v>
      </c>
      <c r="DE73" s="602">
        <f t="shared" si="46"/>
        <v>0</v>
      </c>
      <c r="DF73" s="621" t="e">
        <f t="shared" si="47"/>
        <v>#DIV/0!</v>
      </c>
      <c r="DG73" s="294">
        <v>0</v>
      </c>
      <c r="DH73" s="602">
        <f t="shared" si="48"/>
        <v>0</v>
      </c>
      <c r="DI73" s="621" t="e">
        <f t="shared" si="49"/>
        <v>#DIV/0!</v>
      </c>
      <c r="DK73" s="602">
        <f t="shared" si="50"/>
        <v>0</v>
      </c>
      <c r="DL73" s="621" t="e">
        <f t="shared" si="51"/>
        <v>#DIV/0!</v>
      </c>
    </row>
    <row r="74" spans="1:116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6"/>
        <v>0</v>
      </c>
      <c r="CB74" s="621" t="e">
        <f t="shared" si="27"/>
        <v>#DIV/0!</v>
      </c>
      <c r="CC74" s="294">
        <v>0</v>
      </c>
      <c r="CD74" s="602">
        <f t="shared" si="28"/>
        <v>0</v>
      </c>
      <c r="CE74" s="621" t="e">
        <f t="shared" si="29"/>
        <v>#DIV/0!</v>
      </c>
      <c r="CF74" s="294">
        <v>0</v>
      </c>
      <c r="CG74" s="602">
        <f t="shared" si="30"/>
        <v>0</v>
      </c>
      <c r="CH74" s="621" t="e">
        <f t="shared" si="31"/>
        <v>#DIV/0!</v>
      </c>
      <c r="CJ74" s="602">
        <f t="shared" si="32"/>
        <v>0</v>
      </c>
      <c r="CK74" s="621" t="e">
        <f t="shared" si="33"/>
        <v>#DIV/0!</v>
      </c>
      <c r="CL74" s="294">
        <v>0</v>
      </c>
      <c r="CM74" s="602">
        <f t="shared" si="34"/>
        <v>0</v>
      </c>
      <c r="CN74" s="621" t="e">
        <f t="shared" si="35"/>
        <v>#DIV/0!</v>
      </c>
      <c r="CO74" s="294">
        <v>0</v>
      </c>
      <c r="CP74" s="602">
        <f t="shared" si="36"/>
        <v>0</v>
      </c>
      <c r="CQ74" s="621" t="e">
        <f t="shared" si="37"/>
        <v>#DIV/0!</v>
      </c>
      <c r="CR74" s="294">
        <v>0</v>
      </c>
      <c r="CS74" s="602">
        <f t="shared" si="38"/>
        <v>0</v>
      </c>
      <c r="CT74" s="621" t="e">
        <f t="shared" si="39"/>
        <v>#DIV/0!</v>
      </c>
      <c r="CU74" s="294">
        <v>0</v>
      </c>
      <c r="CV74" s="602">
        <f t="shared" si="40"/>
        <v>0</v>
      </c>
      <c r="CW74" s="621" t="e">
        <f t="shared" si="41"/>
        <v>#DIV/0!</v>
      </c>
      <c r="CY74" s="602">
        <f t="shared" si="42"/>
        <v>0</v>
      </c>
      <c r="CZ74" s="621" t="e">
        <f t="shared" si="43"/>
        <v>#DIV/0!</v>
      </c>
      <c r="DB74" s="602">
        <f t="shared" si="44"/>
        <v>0</v>
      </c>
      <c r="DC74" s="621" t="e">
        <f t="shared" si="45"/>
        <v>#DIV/0!</v>
      </c>
      <c r="DE74" s="602">
        <f t="shared" si="46"/>
        <v>0</v>
      </c>
      <c r="DF74" s="621" t="e">
        <f t="shared" si="47"/>
        <v>#DIV/0!</v>
      </c>
      <c r="DG74" s="294">
        <v>0</v>
      </c>
      <c r="DH74" s="602">
        <f t="shared" si="48"/>
        <v>0</v>
      </c>
      <c r="DI74" s="621" t="e">
        <f t="shared" si="49"/>
        <v>#DIV/0!</v>
      </c>
      <c r="DK74" s="602">
        <f t="shared" si="50"/>
        <v>0</v>
      </c>
      <c r="DL74" s="621" t="e">
        <f t="shared" si="51"/>
        <v>#DIV/0!</v>
      </c>
    </row>
    <row r="75" spans="1:116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26"/>
        <v>0</v>
      </c>
      <c r="CB75" s="621" t="e">
        <f t="shared" si="27"/>
        <v>#DIV/0!</v>
      </c>
      <c r="CC75" s="294">
        <v>0</v>
      </c>
      <c r="CD75" s="602">
        <f t="shared" si="28"/>
        <v>0</v>
      </c>
      <c r="CE75" s="621" t="e">
        <f t="shared" si="29"/>
        <v>#DIV/0!</v>
      </c>
      <c r="CF75" s="294">
        <v>0</v>
      </c>
      <c r="CG75" s="602">
        <f t="shared" si="30"/>
        <v>0</v>
      </c>
      <c r="CH75" s="621" t="e">
        <f t="shared" si="31"/>
        <v>#DIV/0!</v>
      </c>
      <c r="CJ75" s="602">
        <f t="shared" si="32"/>
        <v>0</v>
      </c>
      <c r="CK75" s="621" t="e">
        <f t="shared" si="33"/>
        <v>#DIV/0!</v>
      </c>
      <c r="CL75" s="294">
        <v>0</v>
      </c>
      <c r="CM75" s="602">
        <f t="shared" si="34"/>
        <v>0</v>
      </c>
      <c r="CN75" s="621" t="e">
        <f t="shared" si="35"/>
        <v>#DIV/0!</v>
      </c>
      <c r="CO75" s="294">
        <v>0</v>
      </c>
      <c r="CP75" s="602">
        <f t="shared" si="36"/>
        <v>0</v>
      </c>
      <c r="CQ75" s="621" t="e">
        <f t="shared" si="37"/>
        <v>#DIV/0!</v>
      </c>
      <c r="CR75" s="294">
        <v>0</v>
      </c>
      <c r="CS75" s="602">
        <f t="shared" si="38"/>
        <v>0</v>
      </c>
      <c r="CT75" s="621" t="e">
        <f t="shared" si="39"/>
        <v>#DIV/0!</v>
      </c>
      <c r="CU75" s="294">
        <v>0</v>
      </c>
      <c r="CV75" s="602">
        <f t="shared" si="40"/>
        <v>0</v>
      </c>
      <c r="CW75" s="621" t="e">
        <f t="shared" si="41"/>
        <v>#DIV/0!</v>
      </c>
      <c r="CY75" s="602">
        <f t="shared" si="42"/>
        <v>0</v>
      </c>
      <c r="CZ75" s="621" t="e">
        <f t="shared" si="43"/>
        <v>#DIV/0!</v>
      </c>
      <c r="DB75" s="602">
        <f t="shared" si="44"/>
        <v>0</v>
      </c>
      <c r="DC75" s="621" t="e">
        <f t="shared" si="45"/>
        <v>#DIV/0!</v>
      </c>
      <c r="DE75" s="602">
        <f t="shared" si="46"/>
        <v>0</v>
      </c>
      <c r="DF75" s="621" t="e">
        <f t="shared" si="47"/>
        <v>#DIV/0!</v>
      </c>
      <c r="DG75" s="294">
        <v>0</v>
      </c>
      <c r="DH75" s="602">
        <f t="shared" si="48"/>
        <v>0</v>
      </c>
      <c r="DI75" s="621" t="e">
        <f t="shared" si="49"/>
        <v>#DIV/0!</v>
      </c>
      <c r="DK75" s="602">
        <f t="shared" si="50"/>
        <v>0</v>
      </c>
      <c r="DL75" s="621" t="e">
        <f t="shared" si="51"/>
        <v>#DIV/0!</v>
      </c>
    </row>
    <row r="76" spans="1:116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26"/>
        <v>0</v>
      </c>
      <c r="CB76" s="621" t="e">
        <f t="shared" si="27"/>
        <v>#DIV/0!</v>
      </c>
      <c r="CC76" s="294">
        <v>0</v>
      </c>
      <c r="CD76" s="602">
        <f t="shared" si="28"/>
        <v>0</v>
      </c>
      <c r="CE76" s="621" t="e">
        <f t="shared" si="29"/>
        <v>#DIV/0!</v>
      </c>
      <c r="CF76" s="294">
        <v>0</v>
      </c>
      <c r="CG76" s="602">
        <f t="shared" si="30"/>
        <v>0</v>
      </c>
      <c r="CH76" s="621" t="e">
        <f t="shared" si="31"/>
        <v>#DIV/0!</v>
      </c>
      <c r="CJ76" s="602">
        <f t="shared" si="32"/>
        <v>0</v>
      </c>
      <c r="CK76" s="621" t="e">
        <f t="shared" si="33"/>
        <v>#DIV/0!</v>
      </c>
      <c r="CL76" s="294">
        <v>0</v>
      </c>
      <c r="CM76" s="602">
        <f t="shared" si="34"/>
        <v>0</v>
      </c>
      <c r="CN76" s="621" t="e">
        <f t="shared" si="35"/>
        <v>#DIV/0!</v>
      </c>
      <c r="CO76" s="294">
        <v>0</v>
      </c>
      <c r="CP76" s="602">
        <f t="shared" si="36"/>
        <v>0</v>
      </c>
      <c r="CQ76" s="621" t="e">
        <f t="shared" si="37"/>
        <v>#DIV/0!</v>
      </c>
      <c r="CR76" s="294">
        <v>0</v>
      </c>
      <c r="CS76" s="602">
        <f t="shared" si="38"/>
        <v>0</v>
      </c>
      <c r="CT76" s="621" t="e">
        <f t="shared" si="39"/>
        <v>#DIV/0!</v>
      </c>
      <c r="CU76" s="294">
        <v>0</v>
      </c>
      <c r="CV76" s="602">
        <f t="shared" si="40"/>
        <v>0</v>
      </c>
      <c r="CW76" s="621" t="e">
        <f t="shared" si="41"/>
        <v>#DIV/0!</v>
      </c>
      <c r="CY76" s="602">
        <f t="shared" si="42"/>
        <v>0</v>
      </c>
      <c r="CZ76" s="621" t="e">
        <f t="shared" si="43"/>
        <v>#DIV/0!</v>
      </c>
      <c r="DB76" s="602">
        <f t="shared" si="44"/>
        <v>0</v>
      </c>
      <c r="DC76" s="621" t="e">
        <f t="shared" si="45"/>
        <v>#DIV/0!</v>
      </c>
      <c r="DE76" s="602">
        <f t="shared" si="46"/>
        <v>0</v>
      </c>
      <c r="DF76" s="621" t="e">
        <f t="shared" si="47"/>
        <v>#DIV/0!</v>
      </c>
      <c r="DG76" s="294">
        <v>0</v>
      </c>
      <c r="DH76" s="602">
        <f t="shared" si="48"/>
        <v>0</v>
      </c>
      <c r="DI76" s="621" t="e">
        <f t="shared" si="49"/>
        <v>#DIV/0!</v>
      </c>
      <c r="DK76" s="602">
        <f t="shared" si="50"/>
        <v>0</v>
      </c>
      <c r="DL76" s="621" t="e">
        <f t="shared" si="51"/>
        <v>#DIV/0!</v>
      </c>
    </row>
    <row r="77" spans="1:116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6"/>
        <v>0</v>
      </c>
      <c r="CB77" s="621" t="e">
        <f t="shared" si="27"/>
        <v>#DIV/0!</v>
      </c>
      <c r="CC77" s="294">
        <v>0</v>
      </c>
      <c r="CD77" s="602">
        <f t="shared" si="28"/>
        <v>0</v>
      </c>
      <c r="CE77" s="621" t="e">
        <f t="shared" si="29"/>
        <v>#DIV/0!</v>
      </c>
      <c r="CF77" s="294">
        <v>0</v>
      </c>
      <c r="CG77" s="602">
        <f t="shared" si="30"/>
        <v>0</v>
      </c>
      <c r="CH77" s="621" t="e">
        <f t="shared" si="31"/>
        <v>#DIV/0!</v>
      </c>
      <c r="CJ77" s="602">
        <f t="shared" si="32"/>
        <v>0</v>
      </c>
      <c r="CK77" s="621" t="e">
        <f t="shared" si="33"/>
        <v>#DIV/0!</v>
      </c>
      <c r="CL77" s="294">
        <v>0</v>
      </c>
      <c r="CM77" s="602">
        <f t="shared" si="34"/>
        <v>0</v>
      </c>
      <c r="CN77" s="621" t="e">
        <f t="shared" si="35"/>
        <v>#DIV/0!</v>
      </c>
      <c r="CO77" s="294">
        <v>0</v>
      </c>
      <c r="CP77" s="602">
        <f t="shared" si="36"/>
        <v>0</v>
      </c>
      <c r="CQ77" s="621" t="e">
        <f t="shared" si="37"/>
        <v>#DIV/0!</v>
      </c>
      <c r="CR77" s="294">
        <v>0</v>
      </c>
      <c r="CS77" s="602">
        <f t="shared" si="38"/>
        <v>0</v>
      </c>
      <c r="CT77" s="621" t="e">
        <f t="shared" si="39"/>
        <v>#DIV/0!</v>
      </c>
      <c r="CU77" s="294">
        <v>0</v>
      </c>
      <c r="CV77" s="602">
        <f t="shared" si="40"/>
        <v>0</v>
      </c>
      <c r="CW77" s="621" t="e">
        <f t="shared" si="41"/>
        <v>#DIV/0!</v>
      </c>
      <c r="CY77" s="602">
        <f t="shared" si="42"/>
        <v>0</v>
      </c>
      <c r="CZ77" s="621" t="e">
        <f t="shared" si="43"/>
        <v>#DIV/0!</v>
      </c>
      <c r="DB77" s="602">
        <f t="shared" si="44"/>
        <v>0</v>
      </c>
      <c r="DC77" s="621" t="e">
        <f t="shared" si="45"/>
        <v>#DIV/0!</v>
      </c>
      <c r="DE77" s="602">
        <f t="shared" si="46"/>
        <v>0</v>
      </c>
      <c r="DF77" s="621" t="e">
        <f t="shared" si="47"/>
        <v>#DIV/0!</v>
      </c>
      <c r="DG77" s="294">
        <v>0</v>
      </c>
      <c r="DH77" s="602">
        <f t="shared" si="48"/>
        <v>0</v>
      </c>
      <c r="DI77" s="621" t="e">
        <f t="shared" si="49"/>
        <v>#DIV/0!</v>
      </c>
      <c r="DK77" s="602">
        <f t="shared" si="50"/>
        <v>0</v>
      </c>
      <c r="DL77" s="621" t="e">
        <f t="shared" si="51"/>
        <v>#DIV/0!</v>
      </c>
    </row>
    <row r="78" spans="1:116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26"/>
        <v>-433.79999999999995</v>
      </c>
      <c r="CB78" s="621">
        <f t="shared" si="27"/>
        <v>-0.38663101604278072</v>
      </c>
      <c r="CC78" s="294">
        <v>688.2</v>
      </c>
      <c r="CD78" s="602">
        <f t="shared" si="28"/>
        <v>-433.79999999999995</v>
      </c>
      <c r="CE78" s="621">
        <f t="shared" si="29"/>
        <v>-0.38663101604278072</v>
      </c>
      <c r="CF78" s="294">
        <v>10832.5</v>
      </c>
      <c r="CG78" s="602">
        <f t="shared" si="30"/>
        <v>-2436.2520000000022</v>
      </c>
      <c r="CH78" s="621">
        <f t="shared" si="31"/>
        <v>-0.18360822479762995</v>
      </c>
      <c r="CI78" s="294">
        <v>1364.7</v>
      </c>
      <c r="CJ78" s="602">
        <f t="shared" si="32"/>
        <v>-237.93500000000017</v>
      </c>
      <c r="CK78" s="621">
        <f t="shared" si="33"/>
        <v>-0.1484648719140666</v>
      </c>
      <c r="CL78" s="294">
        <v>2258.7000000000003</v>
      </c>
      <c r="CM78" s="602">
        <f t="shared" si="34"/>
        <v>-271.29999999999973</v>
      </c>
      <c r="CN78" s="621">
        <f t="shared" si="35"/>
        <v>-0.10723320158102756</v>
      </c>
      <c r="CO78" s="294">
        <v>2723</v>
      </c>
      <c r="CP78" s="602">
        <f t="shared" si="36"/>
        <v>675</v>
      </c>
      <c r="CQ78" s="621">
        <f t="shared" si="37"/>
        <v>0.32958984375</v>
      </c>
      <c r="CR78" s="294">
        <v>6346.4000000000005</v>
      </c>
      <c r="CS78" s="602">
        <f t="shared" si="38"/>
        <v>165.76500000000033</v>
      </c>
      <c r="CT78" s="621">
        <f t="shared" si="39"/>
        <v>2.6820059751142128E-2</v>
      </c>
      <c r="CU78" s="294">
        <v>17178.558000000001</v>
      </c>
      <c r="CV78" s="602">
        <f t="shared" si="40"/>
        <v>-2270.8290000000015</v>
      </c>
      <c r="CW78" s="621">
        <f t="shared" si="41"/>
        <v>-0.11675581343514843</v>
      </c>
      <c r="CX78" s="294">
        <v>2607</v>
      </c>
      <c r="CY78" s="602">
        <f t="shared" si="42"/>
        <v>288</v>
      </c>
      <c r="CZ78" s="621">
        <f t="shared" si="43"/>
        <v>0.12419146183699871</v>
      </c>
      <c r="DA78" s="294">
        <v>2714</v>
      </c>
      <c r="DB78" s="602">
        <f t="shared" si="44"/>
        <v>184</v>
      </c>
      <c r="DC78" s="621">
        <f t="shared" si="45"/>
        <v>7.2727272727272724E-2</v>
      </c>
      <c r="DD78" s="294">
        <v>2342</v>
      </c>
      <c r="DE78" s="602">
        <f t="shared" si="46"/>
        <v>362.59999999999991</v>
      </c>
      <c r="DF78" s="621">
        <f t="shared" si="47"/>
        <v>0.1831868242901889</v>
      </c>
      <c r="DG78" s="294">
        <v>7663</v>
      </c>
      <c r="DH78" s="602">
        <f t="shared" si="48"/>
        <v>834.60000000000036</v>
      </c>
      <c r="DI78" s="621">
        <f t="shared" si="49"/>
        <v>0.1222248257278426</v>
      </c>
      <c r="DJ78" s="294">
        <v>1772.3</v>
      </c>
      <c r="DK78" s="602">
        <f t="shared" si="50"/>
        <v>583.79999999999995</v>
      </c>
      <c r="DL78" s="621">
        <f t="shared" si="51"/>
        <v>0.49120740429112325</v>
      </c>
    </row>
    <row r="79" spans="1:116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26"/>
        <v>-416</v>
      </c>
      <c r="CB79" s="621">
        <f t="shared" si="27"/>
        <v>-0.38878504672897196</v>
      </c>
      <c r="CC79" s="294">
        <v>654</v>
      </c>
      <c r="CD79" s="602">
        <f t="shared" si="28"/>
        <v>-416</v>
      </c>
      <c r="CE79" s="621">
        <f t="shared" si="29"/>
        <v>-0.38878504672897196</v>
      </c>
      <c r="CF79" s="294">
        <v>9941</v>
      </c>
      <c r="CG79" s="602">
        <f t="shared" si="30"/>
        <v>-2223.2560000000012</v>
      </c>
      <c r="CH79" s="621">
        <f t="shared" si="31"/>
        <v>-0.18276958327743192</v>
      </c>
      <c r="CI79" s="294">
        <v>1267.742</v>
      </c>
      <c r="CJ79" s="602">
        <f t="shared" si="32"/>
        <v>-217.88600000000019</v>
      </c>
      <c r="CK79" s="621">
        <f t="shared" si="33"/>
        <v>-0.14666255617153162</v>
      </c>
      <c r="CL79" s="294">
        <v>2030.289</v>
      </c>
      <c r="CM79" s="602">
        <f t="shared" si="34"/>
        <v>-306.71100000000001</v>
      </c>
      <c r="CN79" s="621">
        <f t="shared" si="35"/>
        <v>-0.13124133504492941</v>
      </c>
      <c r="CO79" s="294">
        <v>2474.799</v>
      </c>
      <c r="CP79" s="602">
        <f t="shared" si="36"/>
        <v>631.79899999999998</v>
      </c>
      <c r="CQ79" s="621">
        <f t="shared" si="37"/>
        <v>0.34281009224091152</v>
      </c>
      <c r="CR79" s="294">
        <v>5772.83</v>
      </c>
      <c r="CS79" s="602">
        <f t="shared" si="38"/>
        <v>107.20199999999932</v>
      </c>
      <c r="CT79" s="621">
        <f t="shared" si="39"/>
        <v>1.892146819381705E-2</v>
      </c>
      <c r="CU79" s="294">
        <v>15712.923000000001</v>
      </c>
      <c r="CV79" s="602">
        <f t="shared" si="40"/>
        <v>-2116.9610000000011</v>
      </c>
      <c r="CW79" s="621">
        <f t="shared" si="41"/>
        <v>-0.11873105848585447</v>
      </c>
      <c r="CX79" s="294">
        <v>2340</v>
      </c>
      <c r="CY79" s="602">
        <f t="shared" si="42"/>
        <v>258</v>
      </c>
      <c r="CZ79" s="621">
        <f t="shared" si="43"/>
        <v>0.1239193083573487</v>
      </c>
      <c r="DA79" s="294">
        <v>2464</v>
      </c>
      <c r="DB79" s="602">
        <f t="shared" si="44"/>
        <v>169</v>
      </c>
      <c r="DC79" s="621">
        <f t="shared" si="45"/>
        <v>7.3638344226579527E-2</v>
      </c>
      <c r="DD79" s="294">
        <v>2149.1149999999998</v>
      </c>
      <c r="DE79" s="602">
        <f t="shared" si="46"/>
        <v>361.11499999999978</v>
      </c>
      <c r="DF79" s="621">
        <f t="shared" si="47"/>
        <v>0.20196588366890367</v>
      </c>
      <c r="DG79" s="294">
        <v>6953.1149999999998</v>
      </c>
      <c r="DH79" s="602">
        <f t="shared" si="48"/>
        <v>788.11499999999978</v>
      </c>
      <c r="DI79" s="621">
        <f t="shared" si="49"/>
        <v>0.12783698296836979</v>
      </c>
      <c r="DJ79" s="294">
        <v>1663</v>
      </c>
      <c r="DK79" s="602">
        <f t="shared" si="50"/>
        <v>535</v>
      </c>
      <c r="DL79" s="621">
        <f t="shared" si="51"/>
        <v>0.47429078014184395</v>
      </c>
    </row>
    <row r="80" spans="1:116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26"/>
        <v>927</v>
      </c>
      <c r="CB80" s="621">
        <f t="shared" si="27"/>
        <v>8.6627417998317913E-2</v>
      </c>
      <c r="CC80" s="294">
        <v>12904</v>
      </c>
      <c r="CD80" s="602">
        <f t="shared" si="28"/>
        <v>1655</v>
      </c>
      <c r="CE80" s="621">
        <f t="shared" si="29"/>
        <v>0.14712418881678371</v>
      </c>
      <c r="CF80" s="294">
        <v>164342</v>
      </c>
      <c r="CG80" s="602">
        <f t="shared" si="30"/>
        <v>-16970</v>
      </c>
      <c r="CH80" s="621">
        <f t="shared" si="31"/>
        <v>-9.3595570067066716E-2</v>
      </c>
      <c r="CI80" s="294">
        <v>24454</v>
      </c>
      <c r="CJ80" s="602">
        <f t="shared" si="32"/>
        <v>3905</v>
      </c>
      <c r="CK80" s="621">
        <f t="shared" si="33"/>
        <v>0.19003357827631515</v>
      </c>
      <c r="CL80" s="294">
        <v>34390</v>
      </c>
      <c r="CM80" s="602">
        <f t="shared" si="34"/>
        <v>3658</v>
      </c>
      <c r="CN80" s="621">
        <f t="shared" si="35"/>
        <v>0.11902902512039568</v>
      </c>
      <c r="CO80" s="294">
        <v>42645</v>
      </c>
      <c r="CP80" s="602">
        <f t="shared" si="36"/>
        <v>5209</v>
      </c>
      <c r="CQ80" s="621">
        <f t="shared" si="37"/>
        <v>0.13914413933112513</v>
      </c>
      <c r="CR80" s="294">
        <v>101489</v>
      </c>
      <c r="CS80" s="602">
        <f t="shared" si="38"/>
        <v>12772</v>
      </c>
      <c r="CT80" s="621">
        <f t="shared" si="39"/>
        <v>0.143963389203873</v>
      </c>
      <c r="CU80" s="294">
        <v>265831</v>
      </c>
      <c r="CV80" s="602">
        <f t="shared" si="40"/>
        <v>-4198</v>
      </c>
      <c r="CW80" s="621">
        <f t="shared" si="41"/>
        <v>-1.5546478341215203E-2</v>
      </c>
      <c r="CX80" s="294">
        <v>48805</v>
      </c>
      <c r="CY80" s="602">
        <f t="shared" si="42"/>
        <v>5642</v>
      </c>
      <c r="CZ80" s="621">
        <f t="shared" si="43"/>
        <v>0.13071380580589856</v>
      </c>
      <c r="DA80" s="294">
        <v>37070</v>
      </c>
      <c r="DB80" s="602">
        <f t="shared" si="44"/>
        <v>2649</v>
      </c>
      <c r="DC80" s="621">
        <f t="shared" si="45"/>
        <v>7.6958833270387259E-2</v>
      </c>
      <c r="DD80" s="294">
        <v>32204</v>
      </c>
      <c r="DE80" s="602">
        <f t="shared" si="46"/>
        <v>2815</v>
      </c>
      <c r="DF80" s="621">
        <f t="shared" si="47"/>
        <v>9.5784136921977611E-2</v>
      </c>
      <c r="DG80" s="294">
        <v>118079</v>
      </c>
      <c r="DH80" s="602">
        <f t="shared" si="48"/>
        <v>11106</v>
      </c>
      <c r="DI80" s="621">
        <f t="shared" si="49"/>
        <v>0.10382059024239762</v>
      </c>
      <c r="DJ80" s="294">
        <v>22035</v>
      </c>
      <c r="DK80" s="602">
        <f t="shared" si="50"/>
        <v>5853</v>
      </c>
      <c r="DL80" s="621">
        <f t="shared" si="51"/>
        <v>0.36169818316648128</v>
      </c>
    </row>
    <row r="81" spans="1:116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26"/>
        <v>0</v>
      </c>
      <c r="CB81" s="621" t="e">
        <f t="shared" si="27"/>
        <v>#DIV/0!</v>
      </c>
      <c r="CC81" s="294">
        <v>0</v>
      </c>
      <c r="CD81" s="602">
        <f t="shared" si="28"/>
        <v>0</v>
      </c>
      <c r="CE81" s="621" t="e">
        <f t="shared" si="29"/>
        <v>#DIV/0!</v>
      </c>
      <c r="CF81" s="294">
        <v>0</v>
      </c>
      <c r="CG81" s="602">
        <f t="shared" si="30"/>
        <v>0</v>
      </c>
      <c r="CH81" s="621" t="e">
        <f t="shared" si="31"/>
        <v>#DIV/0!</v>
      </c>
      <c r="CI81" s="294">
        <v>0</v>
      </c>
      <c r="CJ81" s="602">
        <f t="shared" si="32"/>
        <v>0</v>
      </c>
      <c r="CK81" s="621" t="e">
        <f t="shared" si="33"/>
        <v>#DIV/0!</v>
      </c>
      <c r="CL81" s="294">
        <v>0</v>
      </c>
      <c r="CM81" s="602">
        <f t="shared" si="34"/>
        <v>0</v>
      </c>
      <c r="CN81" s="621" t="e">
        <f t="shared" si="35"/>
        <v>#DIV/0!</v>
      </c>
      <c r="CO81" s="294">
        <v>0</v>
      </c>
      <c r="CP81" s="602">
        <f t="shared" si="36"/>
        <v>0</v>
      </c>
      <c r="CQ81" s="621" t="e">
        <f t="shared" si="37"/>
        <v>#DIV/0!</v>
      </c>
      <c r="CR81" s="294">
        <v>0</v>
      </c>
      <c r="CS81" s="602">
        <f t="shared" si="38"/>
        <v>0</v>
      </c>
      <c r="CT81" s="621" t="e">
        <f t="shared" si="39"/>
        <v>#DIV/0!</v>
      </c>
      <c r="CU81" s="294">
        <v>0</v>
      </c>
      <c r="CV81" s="602">
        <f t="shared" si="40"/>
        <v>0</v>
      </c>
      <c r="CW81" s="621" t="e">
        <f t="shared" si="41"/>
        <v>#DIV/0!</v>
      </c>
      <c r="CX81" s="294">
        <v>0</v>
      </c>
      <c r="CY81" s="602">
        <f t="shared" si="42"/>
        <v>0</v>
      </c>
      <c r="CZ81" s="621" t="e">
        <f t="shared" si="43"/>
        <v>#DIV/0!</v>
      </c>
      <c r="DA81" s="294">
        <v>0</v>
      </c>
      <c r="DB81" s="602">
        <f t="shared" si="44"/>
        <v>0</v>
      </c>
      <c r="DC81" s="621" t="e">
        <f t="shared" si="45"/>
        <v>#DIV/0!</v>
      </c>
      <c r="DD81" s="294">
        <v>0</v>
      </c>
      <c r="DE81" s="602">
        <f t="shared" si="46"/>
        <v>0</v>
      </c>
      <c r="DF81" s="621" t="e">
        <f t="shared" si="47"/>
        <v>#DIV/0!</v>
      </c>
      <c r="DG81" s="294">
        <v>0</v>
      </c>
      <c r="DH81" s="602">
        <f t="shared" si="48"/>
        <v>0</v>
      </c>
      <c r="DI81" s="621" t="e">
        <f t="shared" si="49"/>
        <v>#DIV/0!</v>
      </c>
      <c r="DK81" s="602">
        <f t="shared" si="50"/>
        <v>0</v>
      </c>
      <c r="DL81" s="621" t="e">
        <f t="shared" si="51"/>
        <v>#DIV/0!</v>
      </c>
    </row>
    <row r="82" spans="1:116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26"/>
        <v>0</v>
      </c>
      <c r="CB82" s="621" t="e">
        <f t="shared" si="27"/>
        <v>#DIV/0!</v>
      </c>
      <c r="CC82" s="294">
        <v>0</v>
      </c>
      <c r="CD82" s="602">
        <f t="shared" si="28"/>
        <v>0</v>
      </c>
      <c r="CE82" s="621" t="e">
        <f t="shared" si="29"/>
        <v>#DIV/0!</v>
      </c>
      <c r="CF82" s="294">
        <v>0</v>
      </c>
      <c r="CG82" s="602">
        <f t="shared" si="30"/>
        <v>0</v>
      </c>
      <c r="CH82" s="621" t="e">
        <f t="shared" si="31"/>
        <v>#DIV/0!</v>
      </c>
      <c r="CJ82" s="602">
        <f t="shared" si="32"/>
        <v>0</v>
      </c>
      <c r="CK82" s="621" t="e">
        <f t="shared" si="33"/>
        <v>#DIV/0!</v>
      </c>
      <c r="CM82" s="602">
        <f t="shared" si="34"/>
        <v>0</v>
      </c>
      <c r="CN82" s="621" t="e">
        <f t="shared" si="35"/>
        <v>#DIV/0!</v>
      </c>
      <c r="CP82" s="602">
        <f t="shared" si="36"/>
        <v>0</v>
      </c>
      <c r="CQ82" s="621" t="e">
        <f t="shared" si="37"/>
        <v>#DIV/0!</v>
      </c>
      <c r="CR82" s="294">
        <v>0</v>
      </c>
      <c r="CS82" s="602">
        <f t="shared" si="38"/>
        <v>0</v>
      </c>
      <c r="CT82" s="621" t="e">
        <f t="shared" si="39"/>
        <v>#DIV/0!</v>
      </c>
      <c r="CU82" s="294">
        <v>0</v>
      </c>
      <c r="CV82" s="602">
        <f t="shared" si="40"/>
        <v>0</v>
      </c>
      <c r="CW82" s="621" t="e">
        <f t="shared" si="41"/>
        <v>#DIV/0!</v>
      </c>
      <c r="CX82" s="294">
        <v>0</v>
      </c>
      <c r="CY82" s="602">
        <f t="shared" si="42"/>
        <v>0</v>
      </c>
      <c r="CZ82" s="621" t="e">
        <f t="shared" si="43"/>
        <v>#DIV/0!</v>
      </c>
      <c r="DA82" s="294">
        <v>0</v>
      </c>
      <c r="DB82" s="602">
        <f t="shared" si="44"/>
        <v>0</v>
      </c>
      <c r="DC82" s="621" t="e">
        <f t="shared" si="45"/>
        <v>#DIV/0!</v>
      </c>
      <c r="DE82" s="602">
        <f t="shared" si="46"/>
        <v>0</v>
      </c>
      <c r="DF82" s="621" t="e">
        <f t="shared" si="47"/>
        <v>#DIV/0!</v>
      </c>
      <c r="DG82" s="294">
        <v>0</v>
      </c>
      <c r="DH82" s="602">
        <f t="shared" si="48"/>
        <v>0</v>
      </c>
      <c r="DI82" s="621" t="e">
        <f t="shared" si="49"/>
        <v>#DIV/0!</v>
      </c>
      <c r="DK82" s="602">
        <f t="shared" si="50"/>
        <v>0</v>
      </c>
      <c r="DL82" s="621" t="e">
        <f t="shared" si="51"/>
        <v>#DIV/0!</v>
      </c>
    </row>
    <row r="83" spans="1:116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26"/>
        <v>0</v>
      </c>
      <c r="CB83" s="621" t="e">
        <f t="shared" si="27"/>
        <v>#DIV/0!</v>
      </c>
      <c r="CC83" s="294">
        <v>0</v>
      </c>
      <c r="CD83" s="602">
        <f t="shared" si="28"/>
        <v>0</v>
      </c>
      <c r="CE83" s="621" t="e">
        <f t="shared" si="29"/>
        <v>#DIV/0!</v>
      </c>
      <c r="CF83" s="294">
        <v>0</v>
      </c>
      <c r="CG83" s="602">
        <f t="shared" si="30"/>
        <v>0</v>
      </c>
      <c r="CH83" s="621" t="e">
        <f t="shared" si="31"/>
        <v>#DIV/0!</v>
      </c>
      <c r="CJ83" s="602">
        <f t="shared" si="32"/>
        <v>0</v>
      </c>
      <c r="CK83" s="621" t="e">
        <f t="shared" si="33"/>
        <v>#DIV/0!</v>
      </c>
      <c r="CM83" s="602">
        <f t="shared" si="34"/>
        <v>0</v>
      </c>
      <c r="CN83" s="621" t="e">
        <f t="shared" si="35"/>
        <v>#DIV/0!</v>
      </c>
      <c r="CP83" s="602">
        <f t="shared" si="36"/>
        <v>0</v>
      </c>
      <c r="CQ83" s="621" t="e">
        <f t="shared" si="37"/>
        <v>#DIV/0!</v>
      </c>
      <c r="CR83" s="294">
        <v>0</v>
      </c>
      <c r="CS83" s="602">
        <f t="shared" si="38"/>
        <v>0</v>
      </c>
      <c r="CT83" s="621" t="e">
        <f t="shared" si="39"/>
        <v>#DIV/0!</v>
      </c>
      <c r="CU83" s="294">
        <v>0</v>
      </c>
      <c r="CV83" s="602">
        <f t="shared" si="40"/>
        <v>0</v>
      </c>
      <c r="CW83" s="621" t="e">
        <f t="shared" si="41"/>
        <v>#DIV/0!</v>
      </c>
      <c r="CX83" s="294">
        <v>0</v>
      </c>
      <c r="CY83" s="602">
        <f t="shared" si="42"/>
        <v>0</v>
      </c>
      <c r="CZ83" s="621" t="e">
        <f t="shared" si="43"/>
        <v>#DIV/0!</v>
      </c>
      <c r="DA83" s="294">
        <v>0</v>
      </c>
      <c r="DB83" s="602">
        <f t="shared" si="44"/>
        <v>0</v>
      </c>
      <c r="DC83" s="621" t="e">
        <f t="shared" si="45"/>
        <v>#DIV/0!</v>
      </c>
      <c r="DE83" s="602">
        <f t="shared" si="46"/>
        <v>0</v>
      </c>
      <c r="DF83" s="621" t="e">
        <f t="shared" si="47"/>
        <v>#DIV/0!</v>
      </c>
      <c r="DG83" s="294">
        <v>0</v>
      </c>
      <c r="DH83" s="602">
        <f t="shared" si="48"/>
        <v>0</v>
      </c>
      <c r="DI83" s="621" t="e">
        <f t="shared" si="49"/>
        <v>#DIV/0!</v>
      </c>
      <c r="DK83" s="602">
        <f t="shared" si="50"/>
        <v>0</v>
      </c>
      <c r="DL83" s="621" t="e">
        <f t="shared" si="51"/>
        <v>#DIV/0!</v>
      </c>
    </row>
    <row r="84" spans="1:116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52">BZ84-AY84</f>
        <v>0</v>
      </c>
      <c r="CB84" s="621" t="e">
        <f t="shared" ref="CB84" si="53">CA84/AY84</f>
        <v>#DIV/0!</v>
      </c>
      <c r="CC84" s="294">
        <v>0</v>
      </c>
      <c r="CD84" s="602">
        <f t="shared" si="28"/>
        <v>0</v>
      </c>
      <c r="CE84" s="621" t="e">
        <f t="shared" si="29"/>
        <v>#DIV/0!</v>
      </c>
      <c r="CF84" s="294">
        <v>0</v>
      </c>
      <c r="CG84" s="602">
        <f t="shared" si="30"/>
        <v>0</v>
      </c>
      <c r="CH84" s="621" t="e">
        <f t="shared" si="31"/>
        <v>#DIV/0!</v>
      </c>
      <c r="CJ84" s="602">
        <f t="shared" si="32"/>
        <v>0</v>
      </c>
      <c r="CK84" s="621" t="e">
        <f t="shared" si="33"/>
        <v>#DIV/0!</v>
      </c>
      <c r="CM84" s="602">
        <f t="shared" si="34"/>
        <v>0</v>
      </c>
      <c r="CN84" s="621" t="e">
        <f t="shared" si="35"/>
        <v>#DIV/0!</v>
      </c>
      <c r="CP84" s="602">
        <f t="shared" si="36"/>
        <v>0</v>
      </c>
      <c r="CQ84" s="621" t="e">
        <f t="shared" si="37"/>
        <v>#DIV/0!</v>
      </c>
      <c r="CR84" s="294">
        <v>0</v>
      </c>
      <c r="CS84" s="602">
        <f t="shared" si="38"/>
        <v>0</v>
      </c>
      <c r="CT84" s="621" t="e">
        <f t="shared" si="39"/>
        <v>#DIV/0!</v>
      </c>
      <c r="CU84" s="294">
        <v>0</v>
      </c>
      <c r="CV84" s="602">
        <f t="shared" si="40"/>
        <v>0</v>
      </c>
      <c r="CW84" s="621" t="e">
        <f t="shared" si="41"/>
        <v>#DIV/0!</v>
      </c>
      <c r="CX84" s="294">
        <v>0</v>
      </c>
      <c r="CY84" s="602">
        <f t="shared" si="42"/>
        <v>0</v>
      </c>
      <c r="CZ84" s="621" t="e">
        <f t="shared" si="43"/>
        <v>#DIV/0!</v>
      </c>
      <c r="DA84" s="294">
        <v>0</v>
      </c>
      <c r="DB84" s="602">
        <f t="shared" si="44"/>
        <v>0</v>
      </c>
      <c r="DC84" s="621" t="e">
        <f t="shared" si="45"/>
        <v>#DIV/0!</v>
      </c>
      <c r="DE84" s="602">
        <f t="shared" si="46"/>
        <v>0</v>
      </c>
      <c r="DF84" s="621" t="e">
        <f t="shared" si="47"/>
        <v>#DIV/0!</v>
      </c>
      <c r="DG84" s="294">
        <v>0</v>
      </c>
      <c r="DH84" s="602">
        <f t="shared" si="48"/>
        <v>0</v>
      </c>
      <c r="DI84" s="621" t="e">
        <f t="shared" si="49"/>
        <v>#DIV/0!</v>
      </c>
      <c r="DK84" s="602">
        <f t="shared" si="50"/>
        <v>0</v>
      </c>
      <c r="DL84" s="621" t="e">
        <f t="shared" si="51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DR65"/>
  <sheetViews>
    <sheetView showGridLines="0" view="pageBreakPreview" zoomScale="85" zoomScaleSheetLayoutView="85" workbookViewId="0">
      <pane xSplit="1" ySplit="3" topLeftCell="DA4" activePane="bottomRight" state="frozen"/>
      <selection activeCell="AT18" sqref="AT18"/>
      <selection pane="topRight" activeCell="AT18" sqref="AT18"/>
      <selection pane="bottomLeft" activeCell="AT18" sqref="AT18"/>
      <selection pane="bottomRight" activeCell="DO9" sqref="DO9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6384" width="9.140625" style="740"/>
  </cols>
  <sheetData>
    <row r="1" spans="1:122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22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</row>
    <row r="3" spans="1:122" x14ac:dyDescent="0.25">
      <c r="A3" s="54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600" t="s">
        <v>141</v>
      </c>
      <c r="BR3" s="756" t="s">
        <v>121</v>
      </c>
      <c r="BS3" s="815" t="s">
        <v>6</v>
      </c>
      <c r="BT3" s="600" t="s">
        <v>141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4" t="s">
        <v>329</v>
      </c>
      <c r="BZ3" s="815" t="s">
        <v>212</v>
      </c>
      <c r="CA3" s="815" t="s">
        <v>121</v>
      </c>
      <c r="CB3" s="833" t="s">
        <v>330</v>
      </c>
      <c r="CC3" s="815" t="s">
        <v>212</v>
      </c>
      <c r="CD3" s="815" t="s">
        <v>121</v>
      </c>
      <c r="CE3" s="833" t="s">
        <v>331</v>
      </c>
      <c r="CF3" s="815" t="s">
        <v>212</v>
      </c>
      <c r="CG3" s="815" t="s">
        <v>121</v>
      </c>
      <c r="CH3" s="833" t="s">
        <v>103</v>
      </c>
      <c r="CI3" s="815" t="s">
        <v>212</v>
      </c>
      <c r="CJ3" s="815" t="s">
        <v>121</v>
      </c>
      <c r="CK3" s="833" t="s">
        <v>109</v>
      </c>
      <c r="CL3" s="815" t="s">
        <v>212</v>
      </c>
      <c r="CM3" s="815" t="s">
        <v>121</v>
      </c>
      <c r="CN3" s="833" t="s">
        <v>332</v>
      </c>
      <c r="CO3" s="815" t="s">
        <v>212</v>
      </c>
      <c r="CP3" s="815" t="s">
        <v>121</v>
      </c>
      <c r="CQ3" s="833" t="s">
        <v>333</v>
      </c>
      <c r="CR3" s="815" t="s">
        <v>212</v>
      </c>
      <c r="CS3" s="815" t="s">
        <v>121</v>
      </c>
      <c r="CT3" s="833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3" t="s">
        <v>341</v>
      </c>
      <c r="DJ3" s="721" t="s">
        <v>212</v>
      </c>
      <c r="DK3" s="601" t="s">
        <v>121</v>
      </c>
      <c r="DL3" s="833" t="s">
        <v>3</v>
      </c>
      <c r="DM3" s="721" t="s">
        <v>212</v>
      </c>
      <c r="DN3" s="601" t="s">
        <v>121</v>
      </c>
      <c r="DO3" s="833" t="s">
        <v>342</v>
      </c>
      <c r="DP3" s="721" t="s">
        <v>212</v>
      </c>
      <c r="DQ3" s="601" t="s">
        <v>121</v>
      </c>
    </row>
    <row r="4" spans="1:122" x14ac:dyDescent="0.25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405.64345813102284</v>
      </c>
      <c r="BZ4" s="131">
        <v>-28.563516102150629</v>
      </c>
      <c r="CA4" s="648">
        <v>-6.5783181287207365E-2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</row>
    <row r="5" spans="1:122" x14ac:dyDescent="0.25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26"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8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8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8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8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8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8">
        <f t="shared" ref="DQ5:DQ65" si="25">DP5/BN5</f>
        <v>5.9147365637685989E-3</v>
      </c>
    </row>
    <row r="6" spans="1:122" x14ac:dyDescent="0.25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64">
        <f t="shared" si="25"/>
        <v>1.3395443609638385E-2</v>
      </c>
    </row>
    <row r="7" spans="1:122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65">
        <f t="shared" si="25"/>
        <v>6.5712749785969997E-3</v>
      </c>
    </row>
    <row r="8" spans="1:122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65">
        <f t="shared" si="25"/>
        <v>0.14123439818016834</v>
      </c>
      <c r="DR8" s="859">
        <f>DQ8-DP8</f>
        <v>-95.754001674860504</v>
      </c>
    </row>
    <row r="9" spans="1:122" x14ac:dyDescent="0.25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64">
        <f t="shared" si="25"/>
        <v>9.174244162964312E-3</v>
      </c>
    </row>
    <row r="10" spans="1:122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65">
        <f t="shared" si="25"/>
        <v>-0.10763800768275926</v>
      </c>
    </row>
    <row r="11" spans="1:122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65">
        <f t="shared" si="25"/>
        <v>3.4179741449984658E-3</v>
      </c>
    </row>
    <row r="12" spans="1:122" x14ac:dyDescent="0.25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64">
        <f t="shared" si="25"/>
        <v>-6.790754546869544E-3</v>
      </c>
    </row>
    <row r="13" spans="1:122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65">
        <f t="shared" si="25"/>
        <v>-7.906764057857274E-2</v>
      </c>
    </row>
    <row r="14" spans="1:122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65">
        <f t="shared" si="25"/>
        <v>-1.4397144523439449E-2</v>
      </c>
    </row>
    <row r="15" spans="1:122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65">
        <f t="shared" si="25"/>
        <v>1.4376458583567881E-2</v>
      </c>
    </row>
    <row r="16" spans="1:122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65">
        <f t="shared" si="25"/>
        <v>5.3048005398596741E-2</v>
      </c>
    </row>
    <row r="17" spans="1:121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65">
        <f t="shared" si="25"/>
        <v>4.3209259319723151E-2</v>
      </c>
    </row>
    <row r="18" spans="1:121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65">
        <f t="shared" si="25"/>
        <v>6.7154904288088735E-2</v>
      </c>
    </row>
    <row r="19" spans="1:121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65">
        <f t="shared" si="25"/>
        <v>-3.2326997867697799E-3</v>
      </c>
    </row>
    <row r="20" spans="1:121" x14ac:dyDescent="0.25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64">
        <f t="shared" si="25"/>
        <v>-5.4703184978606347E-3</v>
      </c>
    </row>
    <row r="21" spans="1:121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65">
        <f t="shared" si="25"/>
        <v>7.3312449413334068E-3</v>
      </c>
    </row>
    <row r="22" spans="1:121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65">
        <f t="shared" si="25"/>
        <v>-5.8695873350105765E-3</v>
      </c>
    </row>
    <row r="23" spans="1:121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65">
        <f t="shared" si="25"/>
        <v>6.9340290610263528E-3</v>
      </c>
    </row>
    <row r="24" spans="1:121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65">
        <f t="shared" si="25"/>
        <v>-8.1633315149633127E-3</v>
      </c>
    </row>
    <row r="25" spans="1:121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65">
        <f t="shared" si="25"/>
        <v>0.88138701458689128</v>
      </c>
    </row>
    <row r="26" spans="1:121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  <c r="DO26" s="514"/>
      <c r="DP26" s="124">
        <f t="shared" si="24"/>
        <v>0</v>
      </c>
      <c r="DQ26" s="866" t="e">
        <f t="shared" si="25"/>
        <v>#DIV/0!</v>
      </c>
    </row>
    <row r="27" spans="1:121" x14ac:dyDescent="0.25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441.61365391670671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  <c r="DO27" s="517">
        <v>361.80743933668748</v>
      </c>
      <c r="DP27" s="126">
        <f t="shared" si="24"/>
        <v>-1.7408410987777643</v>
      </c>
      <c r="DQ27" s="848">
        <f t="shared" si="25"/>
        <v>-4.7884729277017915E-3</v>
      </c>
    </row>
    <row r="28" spans="1:121" s="503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395.50136324462864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  <c r="DO28" s="515">
        <v>335.21504942280365</v>
      </c>
      <c r="DP28" s="123">
        <f t="shared" si="24"/>
        <v>-0.77871607678457622</v>
      </c>
      <c r="DQ28" s="867">
        <f t="shared" si="25"/>
        <v>-2.317650375526181E-3</v>
      </c>
    </row>
    <row r="29" spans="1:121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8">
        <f t="shared" si="25"/>
        <v>-2.6510592175483117E-3</v>
      </c>
    </row>
    <row r="30" spans="1:121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8">
        <f t="shared" si="25"/>
        <v>-5.3349965394681037E-2</v>
      </c>
    </row>
    <row r="31" spans="1:121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8">
        <f t="shared" si="25"/>
        <v>1.6058245546243941E-2</v>
      </c>
    </row>
    <row r="32" spans="1:121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8">
        <f t="shared" si="25"/>
        <v>-1</v>
      </c>
    </row>
    <row r="33" spans="1:121" s="732" customFormat="1" x14ac:dyDescent="0.25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  <c r="DO33" s="736">
        <v>372.8</v>
      </c>
      <c r="DP33" s="223">
        <f t="shared" si="24"/>
        <v>-2.1484166888284904</v>
      </c>
      <c r="DQ33" s="869">
        <f t="shared" si="25"/>
        <v>-5.7298993493589594E-3</v>
      </c>
    </row>
    <row r="34" spans="1:121" s="503" customFormat="1" x14ac:dyDescent="0.25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7">
        <f t="shared" si="25"/>
        <v>-0.10614698238969753</v>
      </c>
    </row>
    <row r="35" spans="1:121" x14ac:dyDescent="0.25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66">
        <f t="shared" si="25"/>
        <v>-0.10614698238969753</v>
      </c>
    </row>
    <row r="36" spans="1:121" x14ac:dyDescent="0.25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66">
        <f t="shared" si="25"/>
        <v>0.14470132724980822</v>
      </c>
    </row>
    <row r="37" spans="1:121" x14ac:dyDescent="0.25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66">
        <f t="shared" si="25"/>
        <v>-2.808863390208367E-2</v>
      </c>
    </row>
    <row r="38" spans="1:121" x14ac:dyDescent="0.25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66" t="e">
        <f t="shared" si="25"/>
        <v>#DIV/0!</v>
      </c>
    </row>
    <row r="39" spans="1:121" s="503" customFormat="1" x14ac:dyDescent="0.25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7">
        <f t="shared" si="25"/>
        <v>-4.2944950978434319E-3</v>
      </c>
    </row>
    <row r="40" spans="1:121" x14ac:dyDescent="0.25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/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66">
        <f t="shared" si="25"/>
        <v>-3.9023566101380962E-2</v>
      </c>
    </row>
    <row r="41" spans="1:121" x14ac:dyDescent="0.25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66">
        <f t="shared" si="25"/>
        <v>-2.418150051907856E-3</v>
      </c>
    </row>
    <row r="42" spans="1:121" x14ac:dyDescent="0.25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66">
        <f t="shared" si="25"/>
        <v>-2.4711521482102629E-2</v>
      </c>
    </row>
    <row r="43" spans="1:121" x14ac:dyDescent="0.25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66">
        <f t="shared" si="25"/>
        <v>1.2532607158269684E-4</v>
      </c>
    </row>
    <row r="44" spans="1:121" x14ac:dyDescent="0.25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390.44201621542061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  <c r="DO44" s="515">
        <v>318.58845172001361</v>
      </c>
      <c r="DP44" s="123">
        <f t="shared" si="24"/>
        <v>-21.530078318173651</v>
      </c>
      <c r="DQ44" s="867">
        <f t="shared" si="25"/>
        <v>-6.3301691665421267E-2</v>
      </c>
    </row>
    <row r="45" spans="1:121" x14ac:dyDescent="0.25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66">
        <f t="shared" si="25"/>
        <v>-6.3229512438755825E-2</v>
      </c>
    </row>
    <row r="46" spans="1:121" x14ac:dyDescent="0.25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/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66">
        <f t="shared" si="25"/>
        <v>6.4341181043804532E-4</v>
      </c>
    </row>
    <row r="47" spans="1:121" x14ac:dyDescent="0.25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66">
        <f t="shared" si="25"/>
        <v>1.3804050571907086E-2</v>
      </c>
    </row>
    <row r="48" spans="1:121" x14ac:dyDescent="0.25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66">
        <f t="shared" si="25"/>
        <v>0.13214349700581013</v>
      </c>
    </row>
    <row r="49" spans="1:121" x14ac:dyDescent="0.25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66">
        <f t="shared" si="25"/>
        <v>-1.5628491609331135E-2</v>
      </c>
    </row>
    <row r="50" spans="1:121" x14ac:dyDescent="0.25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66">
        <f t="shared" si="25"/>
        <v>-0.10304386226079733</v>
      </c>
    </row>
    <row r="51" spans="1:121" s="233" customFormat="1" x14ac:dyDescent="0.25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356.60218671152228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  <c r="DO51" s="513">
        <v>337.19544659381893</v>
      </c>
      <c r="DP51" s="125">
        <f t="shared" si="24"/>
        <v>-44.982601978202695</v>
      </c>
      <c r="DQ51" s="866">
        <f t="shared" si="25"/>
        <v>-0.11770064279274194</v>
      </c>
    </row>
    <row r="52" spans="1:121" x14ac:dyDescent="0.25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  <c r="DO52" s="515">
        <v>394.36639126458954</v>
      </c>
      <c r="DP52" s="123">
        <f t="shared" si="24"/>
        <v>22.539427626274005</v>
      </c>
      <c r="DQ52" s="867">
        <f t="shared" si="25"/>
        <v>6.0618055790592457E-2</v>
      </c>
    </row>
    <row r="53" spans="1:121" s="233" customFormat="1" x14ac:dyDescent="0.25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66">
        <f t="shared" si="25"/>
        <v>7.166285319714992E-2</v>
      </c>
    </row>
    <row r="54" spans="1:121" x14ac:dyDescent="0.25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66">
        <f t="shared" si="25"/>
        <v>7.7205487023203831E-2</v>
      </c>
    </row>
    <row r="55" spans="1:121" x14ac:dyDescent="0.25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66">
        <f t="shared" si="25"/>
        <v>-2.5418508222318052E-3</v>
      </c>
    </row>
    <row r="56" spans="1:121" x14ac:dyDescent="0.25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66" t="e">
        <f t="shared" si="25"/>
        <v>#DIV/0!</v>
      </c>
    </row>
    <row r="57" spans="1:121" x14ac:dyDescent="0.25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9">
        <f t="shared" si="25"/>
        <v>8.5322843190450415E-2</v>
      </c>
    </row>
    <row r="58" spans="1:121" x14ac:dyDescent="0.25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9">
        <f t="shared" si="25"/>
        <v>-0.28320812951316082</v>
      </c>
    </row>
    <row r="59" spans="1:121" x14ac:dyDescent="0.25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  <c r="DO59" s="514">
        <v>409.2</v>
      </c>
      <c r="DP59" s="124">
        <f t="shared" si="24"/>
        <v>2.3999999999999773</v>
      </c>
      <c r="DQ59" s="866">
        <f t="shared" si="25"/>
        <v>5.8997050147492061E-3</v>
      </c>
    </row>
    <row r="60" spans="1:121" x14ac:dyDescent="0.25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/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66">
        <f t="shared" si="25"/>
        <v>-1.9966722129783763E-2</v>
      </c>
    </row>
    <row r="61" spans="1:121" x14ac:dyDescent="0.25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66" t="e">
        <f t="shared" si="25"/>
        <v>#DIV/0!</v>
      </c>
    </row>
    <row r="62" spans="1:121" x14ac:dyDescent="0.25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548.44098593520607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  <c r="DO62" s="517">
        <v>493.90863924807707</v>
      </c>
      <c r="DP62" s="126">
        <f t="shared" si="24"/>
        <v>-7.7405541036137038</v>
      </c>
      <c r="DQ62" s="848">
        <f t="shared" si="25"/>
        <v>-1.5430213396529953E-2</v>
      </c>
    </row>
    <row r="63" spans="1:121" x14ac:dyDescent="0.25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557.54117752595937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  <c r="DO63" s="514">
        <v>495.7794696342113</v>
      </c>
      <c r="DP63" s="124">
        <f t="shared" si="24"/>
        <v>-10.437938265291905</v>
      </c>
      <c r="DQ63" s="866">
        <f t="shared" si="25"/>
        <v>-2.0619477130593061E-2</v>
      </c>
    </row>
    <row r="64" spans="1:121" x14ac:dyDescent="0.25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728.71696802439862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  <c r="DO64" s="514">
        <v>477.46617639709592</v>
      </c>
      <c r="DP64" s="124">
        <f t="shared" si="24"/>
        <v>-57.977066105928714</v>
      </c>
      <c r="DQ64" s="866">
        <f t="shared" si="25"/>
        <v>-0.10827864001963049</v>
      </c>
    </row>
    <row r="65" spans="1:121" x14ac:dyDescent="0.25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529.83613532162576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  <c r="DO65" s="514">
        <v>508.07225378759443</v>
      </c>
      <c r="DP65" s="124">
        <f t="shared" si="24"/>
        <v>23.634240824593974</v>
      </c>
      <c r="DQ65" s="866">
        <f t="shared" si="25"/>
        <v>4.8786924626410495E-2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Q65"/>
  <sheetViews>
    <sheetView showGridLines="0" view="pageBreakPreview" zoomScale="85" zoomScaleSheetLayoutView="85" workbookViewId="0">
      <pane xSplit="1" ySplit="3" topLeftCell="DK4" activePane="bottomRight" state="frozen"/>
      <selection activeCell="A5" sqref="A5"/>
      <selection pane="topRight" activeCell="A5" sqref="A5"/>
      <selection pane="bottomLeft" activeCell="A5" sqref="A5"/>
      <selection pane="bottomRight" activeCell="DT7" sqref="DT7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6384" width="9.140625" style="740"/>
  </cols>
  <sheetData>
    <row r="1" spans="1:121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21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</row>
    <row r="3" spans="1:121" x14ac:dyDescent="0.25">
      <c r="A3" s="54"/>
      <c r="B3" s="276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64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3" t="s">
        <v>323</v>
      </c>
      <c r="BK3" s="833" t="s">
        <v>324</v>
      </c>
      <c r="BL3" s="833" t="s">
        <v>325</v>
      </c>
      <c r="BM3" s="64" t="s">
        <v>3</v>
      </c>
      <c r="BN3" s="834" t="s">
        <v>326</v>
      </c>
      <c r="BO3" s="834" t="s">
        <v>327</v>
      </c>
      <c r="BP3" s="834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4" t="s">
        <v>329</v>
      </c>
      <c r="BZ3" s="815" t="s">
        <v>213</v>
      </c>
      <c r="CA3" s="815" t="s">
        <v>121</v>
      </c>
      <c r="CB3" s="833" t="s">
        <v>330</v>
      </c>
      <c r="CC3" s="815" t="s">
        <v>213</v>
      </c>
      <c r="CD3" s="815" t="s">
        <v>121</v>
      </c>
      <c r="CE3" s="833" t="s">
        <v>331</v>
      </c>
      <c r="CF3" s="815" t="s">
        <v>213</v>
      </c>
      <c r="CG3" s="815" t="s">
        <v>121</v>
      </c>
      <c r="CH3" s="833" t="s">
        <v>103</v>
      </c>
      <c r="CI3" s="815" t="s">
        <v>213</v>
      </c>
      <c r="CJ3" s="815" t="s">
        <v>121</v>
      </c>
      <c r="CK3" s="833" t="s">
        <v>109</v>
      </c>
      <c r="CL3" s="815" t="s">
        <v>213</v>
      </c>
      <c r="CM3" s="815" t="s">
        <v>121</v>
      </c>
      <c r="CN3" s="833" t="s">
        <v>332</v>
      </c>
      <c r="CO3" s="815" t="s">
        <v>213</v>
      </c>
      <c r="CP3" s="815" t="s">
        <v>121</v>
      </c>
      <c r="CQ3" s="833" t="s">
        <v>333</v>
      </c>
      <c r="CR3" s="815" t="s">
        <v>213</v>
      </c>
      <c r="CS3" s="815" t="s">
        <v>121</v>
      </c>
      <c r="CT3" s="833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3" t="s">
        <v>341</v>
      </c>
      <c r="DJ3" s="815" t="s">
        <v>213</v>
      </c>
      <c r="DK3" s="601" t="s">
        <v>121</v>
      </c>
      <c r="DL3" s="833" t="s">
        <v>3</v>
      </c>
      <c r="DM3" s="815" t="s">
        <v>213</v>
      </c>
      <c r="DN3" s="601" t="s">
        <v>121</v>
      </c>
      <c r="DO3" s="833" t="s">
        <v>342</v>
      </c>
      <c r="DP3" s="815" t="s">
        <v>213</v>
      </c>
      <c r="DQ3" s="601" t="s">
        <v>121</v>
      </c>
    </row>
    <row r="4" spans="1:121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173.65650508079295</v>
      </c>
      <c r="BZ4" s="131">
        <v>-4.2521456365979873</v>
      </c>
      <c r="CA4" s="763">
        <v>-2.3900724441739195E-2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</row>
    <row r="5" spans="1:121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26">
        <v>2.99544301212768</v>
      </c>
      <c r="CA5" s="576"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8">
        <f t="shared" ref="DQ5:DQ64" si="25">DP5/BN5</f>
        <v>-3.9012359659741994E-3</v>
      </c>
    </row>
    <row r="6" spans="1:121" x14ac:dyDescent="0.25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26">DC6-BJ6</f>
        <v>2.1892811709663533</v>
      </c>
      <c r="DE6" s="485">
        <f t="shared" ref="DE6:DE64" si="27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70">
        <f t="shared" si="25"/>
        <v>-7.9332279548656043E-3</v>
      </c>
    </row>
    <row r="7" spans="1:121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26"/>
        <v>1.7816514936881447</v>
      </c>
      <c r="DE7" s="546">
        <f t="shared" si="27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</row>
    <row r="8" spans="1:121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26"/>
        <v>-0.1651195734206965</v>
      </c>
      <c r="DE8" s="546">
        <f t="shared" si="27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</row>
    <row r="9" spans="1:121" x14ac:dyDescent="0.25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26"/>
        <v>-2.9137373489334095E-3</v>
      </c>
      <c r="DE9" s="546">
        <f t="shared" si="27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</row>
    <row r="10" spans="1:121" x14ac:dyDescent="0.25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26"/>
        <v>-0.91589772603035158</v>
      </c>
      <c r="DE10" s="485">
        <f t="shared" si="27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70">
        <f t="shared" si="25"/>
        <v>-8.9739688091335125E-3</v>
      </c>
    </row>
    <row r="11" spans="1:121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26"/>
        <v>-5.7171336684994287</v>
      </c>
      <c r="DE11" s="546">
        <f t="shared" si="27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</row>
    <row r="12" spans="1:121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26"/>
        <v>-0.489766723863994</v>
      </c>
      <c r="DE12" s="546">
        <f t="shared" si="27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</row>
    <row r="13" spans="1:121" x14ac:dyDescent="0.25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26"/>
        <v>6.5570499667954039</v>
      </c>
      <c r="DE13" s="485">
        <f t="shared" si="27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70">
        <f t="shared" si="25"/>
        <v>-3.6248538212484294E-3</v>
      </c>
    </row>
    <row r="14" spans="1:121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26"/>
        <v>1.1999923272979061</v>
      </c>
      <c r="DE14" s="546">
        <f t="shared" si="27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</row>
    <row r="15" spans="1:121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26"/>
        <v>16.407236475799735</v>
      </c>
      <c r="DE15" s="546">
        <f t="shared" si="27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</row>
    <row r="16" spans="1:121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26"/>
        <v>5.6297342256773959</v>
      </c>
      <c r="DE16" s="546">
        <f t="shared" si="27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</row>
    <row r="17" spans="1:121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26"/>
        <v>6.4126996338414699</v>
      </c>
      <c r="DE17" s="546">
        <f t="shared" si="27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</row>
    <row r="18" spans="1:121" x14ac:dyDescent="0.25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26"/>
        <v>4.9997298922136224E-2</v>
      </c>
      <c r="DE18" s="546">
        <f t="shared" si="27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</row>
    <row r="19" spans="1:121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26"/>
        <v>9.7866935200318608</v>
      </c>
      <c r="DE19" s="546">
        <f t="shared" si="27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</row>
    <row r="20" spans="1:121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26"/>
        <v>-8.7374317869188189</v>
      </c>
      <c r="DE20" s="546">
        <f t="shared" si="27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</row>
    <row r="21" spans="1:121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26"/>
        <v>8.9902185020398804</v>
      </c>
      <c r="DE21" s="546">
        <f t="shared" si="27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</row>
    <row r="22" spans="1:121" x14ac:dyDescent="0.25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26"/>
        <v>-1.2108700103896695</v>
      </c>
      <c r="DE22" s="546">
        <f t="shared" si="27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</row>
    <row r="23" spans="1:121" x14ac:dyDescent="0.25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26"/>
        <v>2.9062756030240564</v>
      </c>
      <c r="DE23" s="485">
        <f t="shared" si="27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70">
        <f t="shared" si="25"/>
        <v>7.528246745310798E-3</v>
      </c>
    </row>
    <row r="24" spans="1:121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26"/>
        <v>0.7497278735834243</v>
      </c>
      <c r="DE24" s="546">
        <f t="shared" si="27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</row>
    <row r="25" spans="1:121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26"/>
        <v>2.9068244906510472</v>
      </c>
      <c r="DE25" s="546">
        <f t="shared" si="27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</row>
    <row r="26" spans="1:121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26"/>
        <v>4.1888831971753859</v>
      </c>
      <c r="DE26" s="546">
        <f t="shared" si="27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</row>
    <row r="27" spans="1:121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26"/>
        <v>6.4086841735558551</v>
      </c>
      <c r="DE27" s="546">
        <f t="shared" si="27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</row>
    <row r="28" spans="1:121" x14ac:dyDescent="0.25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26"/>
        <v>-1.5276318844513526</v>
      </c>
      <c r="DE28" s="546">
        <f t="shared" si="27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</row>
    <row r="29" spans="1:121" x14ac:dyDescent="0.25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26"/>
        <v>2.9401543162885844</v>
      </c>
      <c r="DE29" s="449">
        <f t="shared" si="27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71">
        <f t="shared" si="25"/>
        <v>-1.5810492791303594E-2</v>
      </c>
    </row>
    <row r="30" spans="1:121" x14ac:dyDescent="0.25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26"/>
        <v>8.4038828246993091</v>
      </c>
      <c r="DE30" s="485">
        <f t="shared" si="27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70">
        <f t="shared" si="25"/>
        <v>1.3277257080903689E-2</v>
      </c>
    </row>
    <row r="31" spans="1:121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26"/>
        <v>10.17064479058962</v>
      </c>
      <c r="DE31" s="136">
        <f t="shared" si="27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8">
        <f t="shared" si="25"/>
        <v>1.1545456093573299E-2</v>
      </c>
    </row>
    <row r="32" spans="1:121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26"/>
        <v>12.476398671064345</v>
      </c>
      <c r="DE32" s="136">
        <f t="shared" si="27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8">
        <f t="shared" si="25"/>
        <v>-4.1037361668149488E-2</v>
      </c>
    </row>
    <row r="33" spans="1:121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26"/>
        <v>-2.1014741130324239</v>
      </c>
      <c r="DE33" s="136">
        <f t="shared" si="27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8">
        <f t="shared" si="25"/>
        <v>-2.5383362211378106E-2</v>
      </c>
    </row>
    <row r="34" spans="1:121" x14ac:dyDescent="0.25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26"/>
        <v>26.310337351898767</v>
      </c>
      <c r="DE34" s="502">
        <f t="shared" si="27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72">
        <f t="shared" si="25"/>
        <v>8.8754133192460838E-2</v>
      </c>
    </row>
    <row r="35" spans="1:121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26"/>
        <v>0</v>
      </c>
      <c r="DE35" s="136" t="e">
        <f t="shared" si="27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8" t="e">
        <f t="shared" si="25"/>
        <v>#DIV/0!</v>
      </c>
    </row>
    <row r="36" spans="1:121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26"/>
        <v>0</v>
      </c>
      <c r="DE36" s="546">
        <f t="shared" si="27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</row>
    <row r="37" spans="1:121" x14ac:dyDescent="0.25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26"/>
        <v>5.45800042195944</v>
      </c>
      <c r="DE37" s="485">
        <f t="shared" si="27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70">
        <f t="shared" si="25"/>
        <v>-2.3670290111614166E-2</v>
      </c>
    </row>
    <row r="38" spans="1:121" s="233" customFormat="1" x14ac:dyDescent="0.25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26"/>
        <v>5.45800042195944</v>
      </c>
      <c r="DE38" s="589">
        <f t="shared" si="27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73">
        <f t="shared" si="25"/>
        <v>-2.3670290111614166E-2</v>
      </c>
    </row>
    <row r="39" spans="1:121" s="233" customFormat="1" x14ac:dyDescent="0.25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26"/>
        <v>16.262223318239194</v>
      </c>
      <c r="DE39" s="546">
        <f t="shared" si="27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</row>
    <row r="40" spans="1:121" x14ac:dyDescent="0.25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26"/>
        <v>0</v>
      </c>
      <c r="DE40" s="546" t="e">
        <f t="shared" si="27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</row>
    <row r="41" spans="1:121" x14ac:dyDescent="0.25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26"/>
        <v>3.439946588166066</v>
      </c>
      <c r="DE41" s="589">
        <f t="shared" si="27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73">
        <f t="shared" si="25"/>
        <v>-8.8570688472349619E-3</v>
      </c>
    </row>
    <row r="42" spans="1:121" x14ac:dyDescent="0.25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26"/>
        <v>7.0978050439371714</v>
      </c>
      <c r="DE42" s="485">
        <f t="shared" si="27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70">
        <f t="shared" si="25"/>
        <v>-4.1990346646254707E-2</v>
      </c>
    </row>
    <row r="43" spans="1:121" x14ac:dyDescent="0.25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26"/>
        <v>7.0978050439371714</v>
      </c>
      <c r="DE43" s="546">
        <f t="shared" si="27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</row>
    <row r="44" spans="1:121" x14ac:dyDescent="0.25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26"/>
        <v>8.0771934914856445</v>
      </c>
      <c r="DE44" s="546">
        <f t="shared" si="27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</row>
    <row r="45" spans="1:121" x14ac:dyDescent="0.25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26"/>
        <v>20.282332911646819</v>
      </c>
      <c r="DE45" s="546">
        <f t="shared" si="27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</row>
    <row r="46" spans="1:121" x14ac:dyDescent="0.25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26"/>
        <v>2.4980703445446863</v>
      </c>
      <c r="DE46" s="546">
        <f t="shared" si="27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</row>
    <row r="47" spans="1:121" x14ac:dyDescent="0.25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26"/>
        <v>-3.8574098442283287</v>
      </c>
      <c r="DE47" s="546">
        <f t="shared" si="27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</row>
    <row r="48" spans="1:121" x14ac:dyDescent="0.25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26"/>
        <v>-11.345965149329544</v>
      </c>
      <c r="DE48" s="485">
        <f t="shared" si="27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70">
        <f t="shared" si="25"/>
        <v>-4.335281171991455E-2</v>
      </c>
    </row>
    <row r="49" spans="1:121" x14ac:dyDescent="0.25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26"/>
        <v>-11.345965149329544</v>
      </c>
      <c r="DE49" s="546">
        <f t="shared" si="27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</row>
    <row r="50" spans="1:121" x14ac:dyDescent="0.25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26"/>
        <v>-0.11163316354557651</v>
      </c>
      <c r="DE50" s="546">
        <f t="shared" si="27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</row>
    <row r="51" spans="1:121" x14ac:dyDescent="0.25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26"/>
        <v>-11.569703038229989</v>
      </c>
      <c r="DE51" s="546">
        <f t="shared" si="27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</row>
    <row r="52" spans="1:121" x14ac:dyDescent="0.25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26"/>
        <v>-8.0229848280529836</v>
      </c>
      <c r="DE52" s="546">
        <f t="shared" si="27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</row>
    <row r="53" spans="1:121" x14ac:dyDescent="0.25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26"/>
        <v>-24.002548739089505</v>
      </c>
      <c r="DE53" s="546">
        <f t="shared" si="27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</row>
    <row r="54" spans="1:121" x14ac:dyDescent="0.25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26"/>
        <v>4.3241439931591401</v>
      </c>
      <c r="DE54" s="485">
        <f t="shared" si="27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70">
        <f t="shared" si="25"/>
        <v>-1.6600639517856463E-2</v>
      </c>
    </row>
    <row r="55" spans="1:121" x14ac:dyDescent="0.25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26"/>
        <v>1.7343073662663926</v>
      </c>
      <c r="DE55" s="546">
        <f t="shared" si="27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</row>
    <row r="56" spans="1:121" x14ac:dyDescent="0.25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26"/>
        <v>-2.2959812080712823</v>
      </c>
      <c r="DE56" s="546">
        <f t="shared" si="27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</row>
    <row r="57" spans="1:121" x14ac:dyDescent="0.25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26"/>
        <v>1.0627281406111706</v>
      </c>
      <c r="DE57" s="546">
        <f t="shared" si="27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</row>
    <row r="58" spans="1:121" x14ac:dyDescent="0.25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26"/>
        <v>-1.2359185555450551</v>
      </c>
      <c r="DE58" s="546">
        <f t="shared" si="27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</row>
    <row r="59" spans="1:121" x14ac:dyDescent="0.25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26"/>
        <v>0</v>
      </c>
      <c r="DE59" s="546" t="e">
        <f t="shared" si="27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</row>
    <row r="60" spans="1:121" x14ac:dyDescent="0.25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26"/>
        <v>0</v>
      </c>
      <c r="DE60" s="546" t="e">
        <f t="shared" si="27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</row>
    <row r="61" spans="1:121" x14ac:dyDescent="0.25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26"/>
        <v>0</v>
      </c>
      <c r="DE61" s="546" t="e">
        <f t="shared" si="27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</row>
    <row r="62" spans="1:121" x14ac:dyDescent="0.25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26"/>
        <v>23.928207202464222</v>
      </c>
      <c r="DE62" s="546">
        <f t="shared" si="27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</row>
    <row r="63" spans="1:121" x14ac:dyDescent="0.25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26"/>
        <v>37.841781695905695</v>
      </c>
      <c r="DE63" s="546">
        <f t="shared" si="27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</row>
    <row r="64" spans="1:121" x14ac:dyDescent="0.25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26"/>
        <v>-0.21202601935587495</v>
      </c>
      <c r="DE64" s="546">
        <f t="shared" si="27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2"/>
  <sheetViews>
    <sheetView showGridLines="0" zoomScaleNormal="100" zoomScaleSheetLayoutView="100" workbookViewId="0">
      <pane xSplit="1" ySplit="3" topLeftCell="CI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44.28515625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7" width="9.140625" style="493"/>
    <col min="78" max="78" width="11.5703125" style="493" customWidth="1"/>
    <col min="79" max="79" width="10.28515625" style="493" customWidth="1"/>
    <col min="80" max="80" width="11.42578125" style="493" customWidth="1"/>
    <col min="81" max="81" width="12.42578125" style="493" customWidth="1"/>
    <col min="82" max="82" width="10.7109375" style="493" customWidth="1"/>
    <col min="83" max="83" width="9.140625" style="493"/>
    <col min="84" max="84" width="11" style="493" customWidth="1"/>
    <col min="85" max="85" width="11.42578125" style="493" customWidth="1"/>
    <col min="86" max="86" width="11.140625" style="493" customWidth="1"/>
    <col min="87" max="87" width="10.7109375" style="493" customWidth="1"/>
    <col min="88" max="88" width="10.28515625" style="493" customWidth="1"/>
    <col min="89" max="89" width="9.140625" style="493" customWidth="1"/>
    <col min="90" max="90" width="12.5703125" style="493" customWidth="1"/>
    <col min="91" max="91" width="11" style="493" customWidth="1"/>
    <col min="92" max="92" width="11.5703125" style="493" customWidth="1"/>
    <col min="93" max="93" width="12.42578125" style="493" customWidth="1"/>
    <col min="94" max="16384" width="9.140625" style="493"/>
  </cols>
  <sheetData>
    <row r="1" spans="1:94" ht="15" customHeight="1" x14ac:dyDescent="0.25">
      <c r="A1" s="3"/>
      <c r="B1" s="806">
        <v>2011</v>
      </c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7"/>
      <c r="N1" s="806"/>
      <c r="O1" s="806"/>
      <c r="P1" s="806"/>
      <c r="Q1" s="806"/>
      <c r="R1" s="806"/>
      <c r="S1" s="817">
        <v>2012</v>
      </c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  <c r="AI1" s="806"/>
      <c r="AJ1" s="806"/>
      <c r="AK1" s="806"/>
      <c r="AL1" s="806"/>
      <c r="AM1" s="806"/>
      <c r="AN1" s="806"/>
      <c r="AO1" s="806"/>
      <c r="AP1" s="806"/>
      <c r="AQ1" s="806"/>
      <c r="AR1" s="818">
        <v>2013</v>
      </c>
      <c r="AS1" s="806"/>
      <c r="AT1" s="806"/>
      <c r="AU1" s="806"/>
      <c r="AV1" s="806"/>
      <c r="AW1" s="806"/>
      <c r="AX1" s="806"/>
      <c r="AY1" s="806"/>
      <c r="AZ1" s="815" t="s">
        <v>135</v>
      </c>
      <c r="BA1" s="815"/>
      <c r="BB1" s="821"/>
      <c r="BC1" s="821"/>
      <c r="BD1" s="821"/>
      <c r="BE1" s="821"/>
      <c r="BF1" s="815" t="s">
        <v>135</v>
      </c>
      <c r="BG1" s="815"/>
      <c r="BH1" s="821"/>
      <c r="BI1" s="821"/>
      <c r="BJ1" s="821"/>
      <c r="BK1" s="821"/>
      <c r="BL1" s="815" t="s">
        <v>264</v>
      </c>
      <c r="BM1" s="815"/>
      <c r="BN1" s="818">
        <v>2014</v>
      </c>
      <c r="BO1" s="806"/>
      <c r="BP1" s="806"/>
      <c r="BQ1" s="806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880">
        <v>2014</v>
      </c>
      <c r="CA1" s="881"/>
      <c r="CB1" s="881"/>
      <c r="CC1" s="881"/>
      <c r="CD1" s="815" t="s">
        <v>135</v>
      </c>
      <c r="CE1" s="815"/>
      <c r="CF1" s="815"/>
      <c r="CG1" s="815"/>
      <c r="CH1" s="815"/>
      <c r="CI1" s="815"/>
      <c r="CJ1" s="815" t="s">
        <v>135</v>
      </c>
      <c r="CK1" s="815"/>
      <c r="CL1" s="880">
        <v>2015</v>
      </c>
      <c r="CM1" s="881"/>
      <c r="CN1" s="881"/>
      <c r="CO1" s="881"/>
      <c r="CP1" s="815"/>
    </row>
    <row r="2" spans="1:94" ht="15" customHeight="1" x14ac:dyDescent="0.25">
      <c r="A2" s="215"/>
      <c r="B2" s="821" t="s">
        <v>0</v>
      </c>
      <c r="C2" s="821" t="s">
        <v>1</v>
      </c>
      <c r="D2" s="821" t="s">
        <v>2</v>
      </c>
      <c r="E2" s="494" t="s">
        <v>3</v>
      </c>
      <c r="F2" s="496" t="s">
        <v>4</v>
      </c>
      <c r="G2" s="821" t="s">
        <v>5</v>
      </c>
      <c r="H2" s="821" t="s">
        <v>8</v>
      </c>
      <c r="I2" s="494" t="s">
        <v>6</v>
      </c>
      <c r="J2" s="821" t="s">
        <v>100</v>
      </c>
      <c r="K2" s="821" t="s">
        <v>125</v>
      </c>
      <c r="L2" s="821" t="s">
        <v>126</v>
      </c>
      <c r="M2" s="494" t="s">
        <v>103</v>
      </c>
      <c r="N2" s="821" t="s">
        <v>127</v>
      </c>
      <c r="O2" s="821" t="s">
        <v>105</v>
      </c>
      <c r="P2" s="821" t="s">
        <v>128</v>
      </c>
      <c r="Q2" s="821" t="s">
        <v>129</v>
      </c>
      <c r="R2" s="821" t="s">
        <v>130</v>
      </c>
      <c r="S2" s="450" t="s">
        <v>0</v>
      </c>
      <c r="T2" s="821" t="s">
        <v>1</v>
      </c>
      <c r="U2" s="821" t="s">
        <v>2</v>
      </c>
      <c r="V2" s="494" t="s">
        <v>3</v>
      </c>
      <c r="W2" s="496" t="s">
        <v>4</v>
      </c>
      <c r="X2" s="821" t="s">
        <v>5</v>
      </c>
      <c r="Y2" s="821" t="s">
        <v>8</v>
      </c>
      <c r="Z2" s="494" t="s">
        <v>6</v>
      </c>
      <c r="AA2" s="821" t="s">
        <v>100</v>
      </c>
      <c r="AB2" s="821" t="s">
        <v>125</v>
      </c>
      <c r="AC2" s="821" t="s">
        <v>126</v>
      </c>
      <c r="AD2" s="494" t="s">
        <v>103</v>
      </c>
      <c r="AM2" s="821" t="s">
        <v>127</v>
      </c>
      <c r="AN2" s="821" t="s">
        <v>105</v>
      </c>
      <c r="AO2" s="821" t="s">
        <v>214</v>
      </c>
      <c r="AP2" s="821" t="s">
        <v>215</v>
      </c>
      <c r="AQ2" s="821" t="s">
        <v>216</v>
      </c>
      <c r="AR2" s="489" t="s">
        <v>0</v>
      </c>
      <c r="AS2" s="821" t="s">
        <v>1</v>
      </c>
      <c r="AT2" s="821" t="s">
        <v>2</v>
      </c>
      <c r="AU2" s="494" t="s">
        <v>131</v>
      </c>
      <c r="AV2" s="821" t="s">
        <v>4</v>
      </c>
      <c r="AW2" s="821" t="s">
        <v>229</v>
      </c>
      <c r="AX2" s="821" t="s">
        <v>8</v>
      </c>
      <c r="AY2" s="821" t="s">
        <v>234</v>
      </c>
      <c r="AZ2" s="815" t="s">
        <v>123</v>
      </c>
      <c r="BA2" s="815" t="s">
        <v>121</v>
      </c>
      <c r="BB2" s="821" t="s">
        <v>100</v>
      </c>
      <c r="BC2" s="821" t="s">
        <v>125</v>
      </c>
      <c r="BD2" s="821" t="s">
        <v>126</v>
      </c>
      <c r="BE2" s="821" t="s">
        <v>103</v>
      </c>
      <c r="BF2" s="815" t="s">
        <v>123</v>
      </c>
      <c r="BG2" s="815" t="s">
        <v>121</v>
      </c>
      <c r="BH2" s="821" t="s">
        <v>104</v>
      </c>
      <c r="BI2" s="821" t="s">
        <v>105</v>
      </c>
      <c r="BJ2" s="821" t="s">
        <v>106</v>
      </c>
      <c r="BK2" s="821" t="s">
        <v>107</v>
      </c>
      <c r="BL2" s="815" t="s">
        <v>123</v>
      </c>
      <c r="BM2" s="815" t="s">
        <v>121</v>
      </c>
      <c r="BN2" s="489" t="s">
        <v>277</v>
      </c>
      <c r="BO2" s="821" t="s">
        <v>278</v>
      </c>
      <c r="BP2" s="821" t="s">
        <v>2</v>
      </c>
      <c r="BQ2" s="821" t="s">
        <v>3</v>
      </c>
      <c r="BR2" s="815" t="s">
        <v>123</v>
      </c>
      <c r="BS2" s="815" t="s">
        <v>121</v>
      </c>
      <c r="BT2" s="821" t="s">
        <v>4</v>
      </c>
      <c r="BU2" s="821" t="s">
        <v>229</v>
      </c>
      <c r="BV2" s="821" t="s">
        <v>8</v>
      </c>
      <c r="BW2" s="821" t="s">
        <v>234</v>
      </c>
      <c r="BX2" s="815" t="s">
        <v>123</v>
      </c>
      <c r="BY2" s="815" t="s">
        <v>121</v>
      </c>
      <c r="BZ2" s="821" t="s">
        <v>100</v>
      </c>
      <c r="CA2" s="821" t="s">
        <v>101</v>
      </c>
      <c r="CB2" s="821" t="s">
        <v>102</v>
      </c>
      <c r="CC2" s="821" t="s">
        <v>103</v>
      </c>
      <c r="CD2" s="815" t="s">
        <v>123</v>
      </c>
      <c r="CE2" s="815" t="s">
        <v>121</v>
      </c>
      <c r="CF2" s="821" t="s">
        <v>104</v>
      </c>
      <c r="CG2" s="821" t="s">
        <v>105</v>
      </c>
      <c r="CH2" s="821" t="s">
        <v>106</v>
      </c>
      <c r="CI2" s="821" t="s">
        <v>107</v>
      </c>
      <c r="CJ2" s="815" t="s">
        <v>123</v>
      </c>
      <c r="CK2" s="815" t="s">
        <v>121</v>
      </c>
      <c r="CL2" s="821" t="s">
        <v>277</v>
      </c>
      <c r="CM2" s="821" t="s">
        <v>278</v>
      </c>
      <c r="CN2" s="821" t="s">
        <v>2</v>
      </c>
      <c r="CO2" s="821" t="s">
        <v>3</v>
      </c>
      <c r="CP2" s="815" t="s">
        <v>121</v>
      </c>
    </row>
    <row r="3" spans="1:94" ht="28.5" customHeight="1" x14ac:dyDescent="0.25">
      <c r="A3" s="882" t="s">
        <v>343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  <c r="Q3" s="860"/>
      <c r="R3" s="860"/>
      <c r="S3" s="860" t="s">
        <v>217</v>
      </c>
      <c r="T3" s="860"/>
      <c r="U3" s="860"/>
      <c r="V3" s="860"/>
      <c r="W3" s="860"/>
      <c r="X3" s="860"/>
      <c r="Y3" s="860"/>
      <c r="Z3" s="860"/>
      <c r="AA3" s="860"/>
      <c r="AB3" s="860"/>
      <c r="AC3" s="860"/>
      <c r="AD3" s="860"/>
      <c r="AE3" s="860"/>
      <c r="AF3" s="860"/>
      <c r="AG3" s="860"/>
      <c r="AH3" s="860"/>
      <c r="AI3" s="860"/>
      <c r="AJ3" s="860"/>
      <c r="AK3" s="819"/>
      <c r="AL3" s="819"/>
      <c r="AM3" s="819"/>
      <c r="AN3" s="819"/>
      <c r="AO3" s="819"/>
      <c r="AP3" s="819"/>
      <c r="AR3" s="782" t="s">
        <v>243</v>
      </c>
      <c r="AS3" s="819"/>
      <c r="AT3" s="819"/>
      <c r="AU3" s="819"/>
      <c r="AV3" s="819"/>
      <c r="AW3" s="819"/>
      <c r="AX3" s="819"/>
      <c r="AY3" s="819"/>
      <c r="AZ3" s="819"/>
      <c r="BA3" s="819"/>
      <c r="BB3" s="819"/>
      <c r="BC3" s="819"/>
      <c r="BD3" s="819"/>
      <c r="BE3" s="819"/>
      <c r="BF3" s="819"/>
      <c r="BG3" s="819"/>
      <c r="BH3" s="819"/>
      <c r="BI3" s="819"/>
      <c r="BN3" s="782"/>
      <c r="BO3" s="783"/>
      <c r="BP3" s="783"/>
      <c r="BQ3" s="783"/>
      <c r="BR3" s="819"/>
      <c r="BS3" s="819"/>
      <c r="BZ3" s="545"/>
      <c r="CA3" s="545"/>
      <c r="CB3" s="545"/>
      <c r="CC3" s="545"/>
      <c r="CF3" s="545"/>
      <c r="CG3" s="545"/>
      <c r="CH3" s="545"/>
      <c r="CI3" s="545"/>
    </row>
    <row r="4" spans="1:94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1"/>
      <c r="CA4" s="541"/>
      <c r="CB4" s="541"/>
      <c r="CC4" s="541">
        <f>SUM(CC5)</f>
        <v>6335.6399999999994</v>
      </c>
      <c r="CD4" s="541">
        <f>CC4-BE4</f>
        <v>-209.85256100000061</v>
      </c>
      <c r="CE4" s="550">
        <f>CC4/BE4-1</f>
        <v>-3.2060621724691152E-2</v>
      </c>
      <c r="CF4" s="541"/>
      <c r="CG4" s="541"/>
      <c r="CH4" s="541"/>
      <c r="CI4" s="541">
        <f>SUM(CI5)</f>
        <v>8266.3353079999997</v>
      </c>
      <c r="CJ4" s="541">
        <f>CI4-BK4</f>
        <v>-233.90667700000085</v>
      </c>
      <c r="CK4" s="550">
        <f>CI4/BK4-1</f>
        <v>-2.7517649193136595E-2</v>
      </c>
      <c r="CL4" s="549"/>
      <c r="CM4" s="549"/>
      <c r="CN4" s="549"/>
      <c r="CO4" s="549">
        <f>SUM(CO5)</f>
        <v>8334.0191780000005</v>
      </c>
      <c r="CP4" s="550">
        <f>CO4/BQ4-1</f>
        <v>-6.2316415388146473E-2</v>
      </c>
    </row>
    <row r="5" spans="1:94" ht="15" customHeight="1" x14ac:dyDescent="0.25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305">
        <v>2244.2800000000002</v>
      </c>
      <c r="CA5" s="305">
        <v>2082.13</v>
      </c>
      <c r="CB5" s="305">
        <v>2009.23</v>
      </c>
      <c r="CC5" s="305">
        <f>SUM(BZ5:CB5)</f>
        <v>6335.6399999999994</v>
      </c>
      <c r="CD5" s="305">
        <f>CC5-BE5</f>
        <v>-209.85256100000061</v>
      </c>
      <c r="CE5" s="502">
        <f>CC5/BE5-1</f>
        <v>-3.2060621724691152E-2</v>
      </c>
      <c r="CF5" s="305">
        <v>2572.568542</v>
      </c>
      <c r="CG5" s="305">
        <v>2576.4073429999999</v>
      </c>
      <c r="CH5" s="305">
        <v>3117.3594229999999</v>
      </c>
      <c r="CI5" s="305">
        <f>SUM(CF5:CH5)</f>
        <v>8266.3353079999997</v>
      </c>
      <c r="CJ5" s="305">
        <f>CI5-BK5</f>
        <v>-233.90667700000085</v>
      </c>
      <c r="CK5" s="502">
        <f>CI5/BK5-1</f>
        <v>-2.7517649193136595E-2</v>
      </c>
      <c r="CL5" s="500">
        <v>3038.903178</v>
      </c>
      <c r="CM5" s="500">
        <v>2658.9057440000001</v>
      </c>
      <c r="CN5" s="500">
        <v>2636.2102560000003</v>
      </c>
      <c r="CO5" s="500">
        <f>SUM(CL5:CN5)</f>
        <v>8334.0191780000005</v>
      </c>
      <c r="CP5" s="502">
        <f>CO5/BQ5-1</f>
        <v>-6.2316415388146473E-2</v>
      </c>
    </row>
    <row r="6" spans="1:94" ht="28.5" customHeight="1" x14ac:dyDescent="0.25">
      <c r="A6" s="883" t="s">
        <v>242</v>
      </c>
      <c r="B6" s="860"/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  <c r="O6" s="860"/>
      <c r="P6" s="860"/>
      <c r="Q6" s="860"/>
      <c r="R6" s="860"/>
      <c r="S6" s="819"/>
      <c r="T6" s="860" t="s">
        <v>218</v>
      </c>
      <c r="U6" s="860"/>
      <c r="V6" s="860"/>
      <c r="W6" s="860"/>
      <c r="X6" s="860"/>
      <c r="Y6" s="860"/>
      <c r="Z6" s="860"/>
      <c r="AA6" s="860"/>
      <c r="AB6" s="860"/>
      <c r="AC6" s="860"/>
      <c r="AD6" s="860"/>
      <c r="AE6" s="860"/>
      <c r="AF6" s="860"/>
      <c r="AG6" s="860"/>
      <c r="AH6" s="860"/>
      <c r="AI6" s="860"/>
      <c r="AJ6" s="860"/>
      <c r="AK6" s="860"/>
      <c r="AL6" s="819"/>
      <c r="AM6" s="819"/>
      <c r="AN6" s="819"/>
      <c r="AO6" s="819"/>
      <c r="AP6" s="819"/>
      <c r="AQ6" s="545"/>
      <c r="AR6" s="819" t="s">
        <v>242</v>
      </c>
      <c r="AS6" s="819"/>
      <c r="AT6" s="819"/>
      <c r="AU6" s="819"/>
      <c r="AV6" s="819"/>
      <c r="AW6" s="819"/>
      <c r="AX6" s="819"/>
      <c r="AY6" s="819"/>
      <c r="AZ6" s="819"/>
      <c r="BA6" s="819"/>
      <c r="BB6" s="819"/>
      <c r="BC6" s="819"/>
      <c r="BD6" s="819"/>
      <c r="BE6" s="819"/>
      <c r="BF6" s="819"/>
      <c r="BG6" s="819"/>
      <c r="BH6" s="819"/>
      <c r="BI6" s="819"/>
      <c r="BJ6" s="819"/>
      <c r="BK6" s="819"/>
      <c r="BL6" s="819"/>
      <c r="BM6" s="884"/>
      <c r="BN6" s="782"/>
      <c r="BO6" s="819"/>
      <c r="BP6" s="819"/>
      <c r="BQ6" s="819"/>
      <c r="BR6" s="819"/>
      <c r="BS6" s="819"/>
      <c r="BT6" s="819"/>
      <c r="BU6" s="819"/>
      <c r="BV6" s="819"/>
      <c r="BW6" s="819"/>
      <c r="BX6" s="545"/>
      <c r="BY6" s="545"/>
      <c r="BZ6" s="545"/>
      <c r="CA6" s="545"/>
      <c r="CB6" s="545"/>
      <c r="CC6" s="545"/>
      <c r="CD6" s="545"/>
      <c r="CE6" s="545"/>
      <c r="CF6" s="545"/>
      <c r="CG6" s="545"/>
      <c r="CH6" s="545"/>
      <c r="CI6" s="545"/>
      <c r="CJ6" s="545"/>
      <c r="CK6" s="545"/>
      <c r="CP6" s="545"/>
    </row>
    <row r="7" spans="1:94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/>
      <c r="CA7" s="542"/>
      <c r="CB7" s="542"/>
      <c r="CC7" s="542">
        <f>SUM(CC8)</f>
        <v>0.60753000000000001</v>
      </c>
      <c r="CD7" s="541">
        <f>CC7-BE7</f>
        <v>5.3529999999999966E-2</v>
      </c>
      <c r="CE7" s="550">
        <f>CC7/BE7-1</f>
        <v>9.662454873646209E-2</v>
      </c>
      <c r="CF7" s="542"/>
      <c r="CG7" s="542"/>
      <c r="CH7" s="542"/>
      <c r="CI7" s="542">
        <f>SUM(CI8)</f>
        <v>0.77451370445424494</v>
      </c>
      <c r="CJ7" s="541">
        <f>CI7-BK7</f>
        <v>0.12162370445424497</v>
      </c>
      <c r="CK7" s="550">
        <f>CI7/BK7-1</f>
        <v>0.18628513908046518</v>
      </c>
      <c r="CL7" s="542"/>
      <c r="CM7" s="542"/>
      <c r="CN7" s="542"/>
      <c r="CO7" s="542">
        <f>SUM(CO8)</f>
        <v>0.81011781265425797</v>
      </c>
      <c r="CP7" s="550">
        <f>CO7/BQ7-1</f>
        <v>0.27678142262294414</v>
      </c>
    </row>
    <row r="8" spans="1:94" ht="15" customHeight="1" x14ac:dyDescent="0.25">
      <c r="A8" s="304" t="s">
        <v>132</v>
      </c>
      <c r="B8" s="885">
        <v>0.71636210929200062</v>
      </c>
      <c r="C8" s="885">
        <v>0.70542344626116915</v>
      </c>
      <c r="D8" s="885">
        <v>0.70064727251292758</v>
      </c>
      <c r="E8" s="886">
        <v>0.70778439002515836</v>
      </c>
      <c r="F8" s="886">
        <v>0.64982297349102258</v>
      </c>
      <c r="G8" s="886">
        <v>0.63536382408502123</v>
      </c>
      <c r="H8" s="886">
        <v>0.58789067131632777</v>
      </c>
      <c r="I8" s="886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86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87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v>0.60499999999999998</v>
      </c>
      <c r="CA8" s="543">
        <v>0.56959000000000004</v>
      </c>
      <c r="CB8" s="543">
        <v>0.65019800000000005</v>
      </c>
      <c r="CC8" s="543">
        <v>0.60753000000000001</v>
      </c>
      <c r="CD8" s="305">
        <f>CC8-BE8</f>
        <v>5.3529999999999966E-2</v>
      </c>
      <c r="CE8" s="502">
        <f>CC8/BE8-1</f>
        <v>9.662454873646209E-2</v>
      </c>
      <c r="CF8" s="543">
        <v>0.75264037097908398</v>
      </c>
      <c r="CG8" s="543">
        <v>0.77128764238272096</v>
      </c>
      <c r="CH8" s="543">
        <v>0.79523069305056504</v>
      </c>
      <c r="CI8" s="543">
        <v>0.77451370445424494</v>
      </c>
      <c r="CJ8" s="305">
        <f>CI8-BK8</f>
        <v>0.12162370445424497</v>
      </c>
      <c r="CK8" s="502">
        <f>CI8/BK8-1</f>
        <v>0.18628513908046518</v>
      </c>
      <c r="CL8" s="543">
        <v>0.81474376036208196</v>
      </c>
      <c r="CM8" s="543">
        <v>0.82008797171563097</v>
      </c>
      <c r="CN8" s="543">
        <v>0.79472923721908095</v>
      </c>
      <c r="CO8" s="543">
        <v>0.81011781265425797</v>
      </c>
      <c r="CP8" s="502">
        <f>CO8/BQ8-1</f>
        <v>0.27678142262294414</v>
      </c>
    </row>
    <row r="9" spans="1:94" ht="28.5" customHeight="1" x14ac:dyDescent="0.25">
      <c r="A9" s="883" t="s">
        <v>241</v>
      </c>
      <c r="B9" s="860"/>
      <c r="C9" s="860"/>
      <c r="D9" s="860"/>
      <c r="E9" s="860"/>
      <c r="F9" s="860"/>
      <c r="G9" s="860"/>
      <c r="H9" s="860"/>
      <c r="I9" s="860"/>
      <c r="J9" s="860"/>
      <c r="K9" s="860"/>
      <c r="L9" s="860"/>
      <c r="M9" s="860"/>
      <c r="N9" s="860"/>
      <c r="O9" s="860"/>
      <c r="P9" s="860"/>
      <c r="Q9" s="860"/>
      <c r="R9" s="860"/>
      <c r="S9" s="545"/>
      <c r="AQ9" s="545"/>
      <c r="AR9" s="819" t="s">
        <v>241</v>
      </c>
      <c r="AS9" s="819"/>
      <c r="AT9" s="819"/>
      <c r="AU9" s="819"/>
      <c r="AV9" s="819"/>
      <c r="AW9" s="819"/>
      <c r="AX9" s="819"/>
      <c r="AY9" s="819"/>
      <c r="AZ9" s="819"/>
      <c r="BA9" s="819"/>
      <c r="BB9" s="819"/>
      <c r="BC9" s="819"/>
      <c r="BD9" s="819"/>
      <c r="BE9" s="819"/>
      <c r="BF9" s="819"/>
      <c r="BG9" s="819"/>
      <c r="BH9" s="819"/>
      <c r="BI9" s="819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G9" s="545"/>
      <c r="CH9" s="545"/>
      <c r="CI9" s="545"/>
      <c r="CJ9" s="545"/>
      <c r="CK9" s="545"/>
      <c r="CP9" s="545"/>
    </row>
    <row r="10" spans="1:94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1"/>
      <c r="CA10" s="541"/>
      <c r="CB10" s="541"/>
      <c r="CC10" s="541">
        <f>SUM(CC11)</f>
        <v>8922.4889999999996</v>
      </c>
      <c r="CD10" s="541">
        <f>CC10-BE10</f>
        <v>-135.15466666666543</v>
      </c>
      <c r="CE10" s="550">
        <f>CC10/BE10-1</f>
        <v>-1.4921614455209009E-2</v>
      </c>
      <c r="CF10" s="541"/>
      <c r="CG10" s="541"/>
      <c r="CH10" s="541"/>
      <c r="CI10" s="541">
        <f>SUM(CI11)</f>
        <v>8893.6136666666662</v>
      </c>
      <c r="CJ10" s="541">
        <f>CI10-BK10</f>
        <v>-205.8696666666674</v>
      </c>
      <c r="CK10" s="550">
        <f>CI10/BK10-1</f>
        <v>-2.2624324824303321E-2</v>
      </c>
      <c r="CL10" s="549"/>
      <c r="CM10" s="549"/>
      <c r="CN10" s="549"/>
      <c r="CO10" s="549">
        <f>SUM(CO11)</f>
        <v>8920.2906666666677</v>
      </c>
      <c r="CP10" s="550">
        <f>CO10/BQ10-1</f>
        <v>-7.7201381419170767E-3</v>
      </c>
    </row>
    <row r="11" spans="1:94" ht="15" customHeight="1" x14ac:dyDescent="0.25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305">
        <v>8907.6029999999992</v>
      </c>
      <c r="CA11" s="305">
        <v>8948.1810000000005</v>
      </c>
      <c r="CB11" s="305">
        <v>8911.6830000000009</v>
      </c>
      <c r="CC11" s="305">
        <f>SUM(BZ11:CB11)/3</f>
        <v>8922.4889999999996</v>
      </c>
      <c r="CD11" s="305">
        <f>CC11-BE11</f>
        <v>-135.15466666666543</v>
      </c>
      <c r="CE11" s="502">
        <f>CC11/BE11-1</f>
        <v>-1.4921614455209009E-2</v>
      </c>
      <c r="CF11" s="305">
        <v>8975.494999999999</v>
      </c>
      <c r="CG11" s="305">
        <v>8845.2510000000002</v>
      </c>
      <c r="CH11" s="305">
        <v>8860.0949999999993</v>
      </c>
      <c r="CI11" s="305">
        <v>8893.6136666666662</v>
      </c>
      <c r="CJ11" s="305">
        <f>CI11-BK11</f>
        <v>-205.8696666666674</v>
      </c>
      <c r="CK11" s="502">
        <f>CI11/BK11-1</f>
        <v>-2.2624324824303321E-2</v>
      </c>
      <c r="CL11" s="500">
        <v>8919.2430000000004</v>
      </c>
      <c r="CM11" s="500">
        <v>8903.0110000000004</v>
      </c>
      <c r="CN11" s="500">
        <v>8938.6180000000004</v>
      </c>
      <c r="CO11" s="500">
        <v>8920.2906666666677</v>
      </c>
      <c r="CP11" s="502">
        <f>CO11/BQ11-1</f>
        <v>-7.7201381419170767E-3</v>
      </c>
    </row>
    <row r="12" spans="1:94" ht="28.5" customHeight="1" x14ac:dyDescent="0.25">
      <c r="A12" s="888" t="s">
        <v>235</v>
      </c>
      <c r="B12" s="860"/>
      <c r="C12" s="860"/>
      <c r="D12" s="860"/>
      <c r="E12" s="860"/>
      <c r="F12" s="860"/>
      <c r="G12" s="860"/>
      <c r="H12" s="860"/>
      <c r="I12" s="860"/>
      <c r="J12" s="860"/>
      <c r="K12" s="860"/>
      <c r="L12" s="860"/>
      <c r="M12" s="860"/>
      <c r="N12" s="860"/>
      <c r="O12" s="860"/>
      <c r="P12" s="860"/>
      <c r="Q12" s="860"/>
      <c r="R12" s="860"/>
      <c r="S12" s="860" t="s">
        <v>219</v>
      </c>
      <c r="T12" s="860"/>
      <c r="U12" s="860"/>
      <c r="V12" s="860"/>
      <c r="W12" s="860"/>
      <c r="X12" s="860"/>
      <c r="Y12" s="860"/>
      <c r="Z12" s="860"/>
      <c r="AA12" s="860"/>
      <c r="AB12" s="860"/>
      <c r="AC12" s="860"/>
      <c r="AD12" s="860"/>
      <c r="AE12" s="860"/>
      <c r="AF12" s="860"/>
      <c r="AG12" s="860"/>
      <c r="AH12" s="860"/>
      <c r="AI12" s="860"/>
      <c r="AJ12" s="860"/>
      <c r="AK12" s="819"/>
      <c r="AL12" s="819"/>
      <c r="AM12" s="819"/>
      <c r="AN12" s="819"/>
      <c r="AO12" s="819"/>
      <c r="AP12" s="819"/>
      <c r="AQ12" s="545"/>
      <c r="AR12" s="819" t="s">
        <v>235</v>
      </c>
      <c r="AS12" s="819"/>
      <c r="AT12" s="819"/>
      <c r="AU12" s="819"/>
      <c r="AV12" s="819"/>
      <c r="AW12" s="819"/>
      <c r="AX12" s="819"/>
      <c r="AY12" s="819"/>
      <c r="AZ12" s="819"/>
      <c r="BA12" s="819"/>
      <c r="BB12" s="819"/>
      <c r="BC12" s="819"/>
      <c r="BD12" s="819"/>
      <c r="BE12" s="819"/>
      <c r="BF12" s="819"/>
      <c r="BG12" s="819"/>
      <c r="BH12" s="819"/>
      <c r="BI12" s="819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P12" s="545"/>
    </row>
    <row r="13" spans="1:94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1"/>
      <c r="CA13" s="541"/>
      <c r="CB13" s="541"/>
      <c r="CC13" s="541">
        <f>SUM(CC14)</f>
        <v>170277.94263386968</v>
      </c>
      <c r="CD13" s="541">
        <f>CC13-BE13</f>
        <v>-7053.7149560542894</v>
      </c>
      <c r="CE13" s="550">
        <f>CC13/BE13-1</f>
        <v>-3.9776963977666502E-2</v>
      </c>
      <c r="CF13" s="541"/>
      <c r="CG13" s="541"/>
      <c r="CH13" s="541"/>
      <c r="CI13" s="541">
        <f>SUM(CI14)</f>
        <v>232941.92368973678</v>
      </c>
      <c r="CJ13" s="541">
        <f>CI13-BK13</f>
        <v>-4437.0663102632097</v>
      </c>
      <c r="CK13" s="550">
        <f>CI13/BK13-1</f>
        <v>-1.8691908286673553E-2</v>
      </c>
      <c r="CL13" s="549"/>
      <c r="CM13" s="549"/>
      <c r="CN13" s="549"/>
      <c r="CO13" s="549">
        <f>SUM(CO14)</f>
        <v>228660.44179016288</v>
      </c>
      <c r="CP13" s="550">
        <f>CO13/BQ13-1</f>
        <v>4.6400341759975205E-2</v>
      </c>
    </row>
    <row r="14" spans="1:94" x14ac:dyDescent="0.25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305">
        <v>165167.81585236793</v>
      </c>
      <c r="CA14" s="305">
        <v>168262.19588428084</v>
      </c>
      <c r="CB14" s="305">
        <v>177409.7321527258</v>
      </c>
      <c r="CC14" s="305">
        <v>170277.94263386968</v>
      </c>
      <c r="CD14" s="305">
        <f>CC14-BE14</f>
        <v>-7053.7149560542894</v>
      </c>
      <c r="CE14" s="502">
        <f>CC14/BE14-1</f>
        <v>-3.9776963977666502E-2</v>
      </c>
      <c r="CF14" s="305">
        <v>205837.2939654025</v>
      </c>
      <c r="CG14" s="305">
        <v>230431.95563811585</v>
      </c>
      <c r="CH14" s="305">
        <v>262905.34575080744</v>
      </c>
      <c r="CI14" s="305">
        <v>232941.92368973678</v>
      </c>
      <c r="CJ14" s="305">
        <f>CI14-BK14</f>
        <v>-4437.0663102632097</v>
      </c>
      <c r="CK14" s="502">
        <f>CI14/BK14-1</f>
        <v>-1.8691908286673553E-2</v>
      </c>
      <c r="CL14" s="500">
        <v>247856.06561565818</v>
      </c>
      <c r="CM14" s="500">
        <v>222053.69395028264</v>
      </c>
      <c r="CN14" s="500">
        <v>216086.8554993624</v>
      </c>
      <c r="CO14" s="500">
        <v>228660.44179016288</v>
      </c>
      <c r="CP14" s="502">
        <f>CO14/BQ14-1</f>
        <v>4.6400341759975205E-2</v>
      </c>
    </row>
    <row r="15" spans="1:94" ht="29.25" customHeight="1" x14ac:dyDescent="0.25">
      <c r="A15" s="888" t="s">
        <v>236</v>
      </c>
      <c r="B15" s="860"/>
      <c r="C15" s="860"/>
      <c r="D15" s="860"/>
      <c r="E15" s="860"/>
      <c r="F15" s="860"/>
      <c r="G15" s="860"/>
      <c r="H15" s="860"/>
      <c r="I15" s="860"/>
      <c r="J15" s="860"/>
      <c r="K15" s="860"/>
      <c r="L15" s="860"/>
      <c r="M15" s="860"/>
      <c r="N15" s="820"/>
      <c r="O15" s="820"/>
      <c r="P15" s="820"/>
      <c r="Q15" s="820"/>
      <c r="R15" s="820"/>
      <c r="S15" s="860" t="s">
        <v>220</v>
      </c>
      <c r="T15" s="860"/>
      <c r="U15" s="860"/>
      <c r="V15" s="860"/>
      <c r="W15" s="860"/>
      <c r="X15" s="860"/>
      <c r="Y15" s="860"/>
      <c r="Z15" s="860"/>
      <c r="AA15" s="860"/>
      <c r="AB15" s="860"/>
      <c r="AC15" s="860"/>
      <c r="AD15" s="860"/>
      <c r="AE15" s="860"/>
      <c r="AM15" s="544"/>
      <c r="AN15" s="502"/>
      <c r="AQ15" s="545"/>
      <c r="AR15" s="819" t="s">
        <v>236</v>
      </c>
      <c r="AS15" s="819"/>
      <c r="AT15" s="819"/>
      <c r="AU15" s="819"/>
      <c r="AV15" s="819"/>
      <c r="AW15" s="819"/>
      <c r="AX15" s="819"/>
      <c r="AY15" s="819"/>
      <c r="AZ15" s="819"/>
      <c r="BA15" s="819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G15" s="545"/>
      <c r="CH15" s="545"/>
      <c r="CI15" s="545"/>
      <c r="CJ15" s="545"/>
      <c r="CK15" s="545"/>
      <c r="CP15" s="545"/>
    </row>
    <row r="16" spans="1:94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1"/>
      <c r="CA16" s="541"/>
      <c r="CB16" s="541"/>
      <c r="CC16" s="541">
        <f>SUM(CC17)</f>
        <v>1552.5537249999998</v>
      </c>
      <c r="CD16" s="541">
        <f>CC16-BE16</f>
        <v>-68.506275000000187</v>
      </c>
      <c r="CE16" s="550">
        <f>CC16/BE16-1</f>
        <v>-4.2260172356359482E-2</v>
      </c>
      <c r="CF16" s="541"/>
      <c r="CG16" s="541"/>
      <c r="CH16" s="541"/>
      <c r="CI16" s="541">
        <f>SUM(CI17)</f>
        <v>1339.682957</v>
      </c>
      <c r="CJ16" s="541">
        <f>CI16-BK16</f>
        <v>-283.89326799999981</v>
      </c>
      <c r="CK16" s="550">
        <f>CI16/BK16-1</f>
        <v>-0.17485675364579811</v>
      </c>
      <c r="CL16" s="541"/>
      <c r="CM16" s="541"/>
      <c r="CN16" s="541"/>
      <c r="CO16" s="541">
        <f>CO17+CO20</f>
        <v>1977.676915</v>
      </c>
      <c r="CP16" s="550">
        <f>CO16/BQ16-1</f>
        <v>0.19203012519086138</v>
      </c>
    </row>
    <row r="17" spans="1:108" x14ac:dyDescent="0.25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89">
        <v>-0.3572628120672332</v>
      </c>
      <c r="BZ17" s="305">
        <v>641.37256600000001</v>
      </c>
      <c r="CA17" s="305">
        <v>494.98521099999994</v>
      </c>
      <c r="CB17" s="305">
        <v>416.19594799999993</v>
      </c>
      <c r="CC17" s="305">
        <f>SUM(BZ17:CB17)</f>
        <v>1552.5537249999998</v>
      </c>
      <c r="CD17" s="305">
        <f>CC17-BE17</f>
        <v>-68.506275000000187</v>
      </c>
      <c r="CE17" s="502">
        <f>CC17/BE17-1</f>
        <v>-4.2260172356359482E-2</v>
      </c>
      <c r="CF17" s="305">
        <v>594.52288099999998</v>
      </c>
      <c r="CG17" s="305">
        <v>349.35004700000007</v>
      </c>
      <c r="CH17" s="305">
        <v>395.81002900000004</v>
      </c>
      <c r="CI17" s="305">
        <v>1339.682957</v>
      </c>
      <c r="CJ17" s="305">
        <f>CI17-BK17</f>
        <v>-257.20704299999989</v>
      </c>
      <c r="CK17" s="502">
        <f>CI17/BK17-1</f>
        <v>-0.16106747678299693</v>
      </c>
      <c r="CL17" s="305">
        <v>490.18625400000002</v>
      </c>
      <c r="CM17" s="305">
        <v>448.61447400000003</v>
      </c>
      <c r="CN17" s="305">
        <v>473.08769899999999</v>
      </c>
      <c r="CO17" s="305">
        <f t="shared" ref="CO17:CO19" si="0">SUM(CL17:CN17)</f>
        <v>1411.8884270000001</v>
      </c>
      <c r="CP17" s="502">
        <f>CO17/BQ17-1</f>
        <v>-8.3858111935991242E-2</v>
      </c>
    </row>
    <row r="18" spans="1:108" x14ac:dyDescent="0.25">
      <c r="A18" s="30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89">
        <v>-6.6137645921629962E-2</v>
      </c>
      <c r="BZ18" s="305">
        <v>76.491465000000005</v>
      </c>
      <c r="CA18" s="305">
        <v>77.352912000000003</v>
      </c>
      <c r="CB18" s="305">
        <v>85.544282999999993</v>
      </c>
      <c r="CC18" s="305">
        <f>SUM(BZ18:CB18)</f>
        <v>239.38866000000002</v>
      </c>
      <c r="CD18" s="305">
        <f t="shared" ref="CD18:CD19" si="1">CC18-BE18</f>
        <v>-15.03134</v>
      </c>
      <c r="CE18" s="502">
        <f t="shared" ref="CE18:CE19" si="2">CC18/BE18-1</f>
        <v>-5.9080811256976618E-2</v>
      </c>
      <c r="CF18" s="305">
        <v>101.65175599999999</v>
      </c>
      <c r="CG18" s="305">
        <v>105.34826</v>
      </c>
      <c r="CH18" s="305">
        <v>116.470296</v>
      </c>
      <c r="CI18" s="305">
        <v>323.47031199999998</v>
      </c>
      <c r="CJ18" s="305">
        <f t="shared" ref="CJ18:CJ19" si="3">CI18-BK18</f>
        <v>-6.7896880000000124</v>
      </c>
      <c r="CK18" s="502">
        <f t="shared" ref="CK18:CK19" si="4">CI18/BK18-1</f>
        <v>-2.0558614424998511E-2</v>
      </c>
      <c r="CL18" s="305">
        <v>89.166038</v>
      </c>
      <c r="CM18" s="305">
        <v>79.685395999999997</v>
      </c>
      <c r="CN18" s="305">
        <v>82.440630999999996</v>
      </c>
      <c r="CO18" s="305">
        <f t="shared" si="0"/>
        <v>251.29206499999998</v>
      </c>
      <c r="CP18" s="502">
        <f>CO18/BQ18-1</f>
        <v>-0.24657128891437508</v>
      </c>
    </row>
    <row r="19" spans="1:108" x14ac:dyDescent="0.25">
      <c r="A19" s="30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90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89">
        <v>-0.7376463130949823</v>
      </c>
      <c r="BZ19" s="305">
        <v>331.08320300000003</v>
      </c>
      <c r="CA19" s="305">
        <v>183.35583399999999</v>
      </c>
      <c r="CB19" s="305">
        <v>115.249302</v>
      </c>
      <c r="CC19" s="305">
        <f>SUM(BZ19:CB19)</f>
        <v>629.68833900000004</v>
      </c>
      <c r="CD19" s="305">
        <f t="shared" si="1"/>
        <v>-210.96166100000005</v>
      </c>
      <c r="CE19" s="502">
        <f t="shared" si="2"/>
        <v>-0.2509506465235235</v>
      </c>
      <c r="CF19" s="305">
        <v>243.511011</v>
      </c>
      <c r="CG19" s="305">
        <v>3.0040809999999998</v>
      </c>
      <c r="CH19" s="305">
        <v>6.9087680000000002</v>
      </c>
      <c r="CI19" s="305">
        <v>253.42386000000002</v>
      </c>
      <c r="CJ19" s="305">
        <f t="shared" si="3"/>
        <v>-436.29614000000004</v>
      </c>
      <c r="CK19" s="502">
        <f t="shared" si="4"/>
        <v>-0.63256994142550593</v>
      </c>
      <c r="CL19" s="305">
        <v>3</v>
      </c>
      <c r="CM19" s="305">
        <v>3</v>
      </c>
      <c r="CN19" s="305">
        <v>3</v>
      </c>
      <c r="CO19" s="305">
        <f t="shared" si="0"/>
        <v>9</v>
      </c>
      <c r="CP19" s="502">
        <f>CO19/BQ19-1</f>
        <v>-0.98069548786285854</v>
      </c>
    </row>
    <row r="20" spans="1:108" x14ac:dyDescent="0.25">
      <c r="A20" s="45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90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89"/>
      <c r="BZ20" s="545"/>
      <c r="CA20" s="545" t="s">
        <v>223</v>
      </c>
      <c r="CB20" s="545" t="s">
        <v>223</v>
      </c>
      <c r="CC20" s="545"/>
      <c r="CD20" s="527"/>
      <c r="CE20" s="889"/>
      <c r="CF20" s="545"/>
      <c r="CG20" s="545" t="s">
        <v>223</v>
      </c>
      <c r="CH20" s="545" t="s">
        <v>223</v>
      </c>
      <c r="CI20" s="545"/>
      <c r="CJ20" s="527"/>
      <c r="CK20" s="889"/>
      <c r="CL20" s="305">
        <v>203.64417500000002</v>
      </c>
      <c r="CM20" s="305">
        <v>143.17321899999999</v>
      </c>
      <c r="CN20" s="305">
        <v>218.97109399999999</v>
      </c>
      <c r="CO20" s="305">
        <f>SUM(CL20:CN20)</f>
        <v>565.78848800000003</v>
      </c>
      <c r="CP20" s="502">
        <f>CO20/BQ20-1</f>
        <v>3.796492117794986</v>
      </c>
      <c r="CQ20" s="545"/>
      <c r="CR20" s="545"/>
      <c r="CS20" s="545"/>
      <c r="CT20" s="545"/>
      <c r="CU20" s="545"/>
      <c r="CV20" s="545"/>
      <c r="CW20" s="545"/>
      <c r="CX20" s="545"/>
      <c r="CY20" s="545"/>
      <c r="CZ20" s="545"/>
      <c r="DA20" s="545"/>
      <c r="DB20" s="545"/>
      <c r="DC20" s="545"/>
      <c r="DD20" s="545"/>
    </row>
    <row r="21" spans="1:108" ht="34.5" customHeight="1" x14ac:dyDescent="0.25">
      <c r="A21" s="888" t="s">
        <v>237</v>
      </c>
      <c r="B21" s="860"/>
      <c r="C21" s="860"/>
      <c r="D21" s="860"/>
      <c r="E21" s="860"/>
      <c r="F21" s="860"/>
      <c r="G21" s="860"/>
      <c r="H21" s="860"/>
      <c r="I21" s="860"/>
      <c r="J21" s="860"/>
      <c r="K21" s="860"/>
      <c r="L21" s="860"/>
      <c r="M21" s="860"/>
      <c r="N21" s="860"/>
      <c r="O21" s="860"/>
      <c r="P21" s="860"/>
      <c r="Q21" s="860"/>
      <c r="R21" s="860"/>
      <c r="S21" s="819"/>
      <c r="T21" s="819" t="s">
        <v>221</v>
      </c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  <c r="AQ21" s="545"/>
      <c r="AR21" s="819" t="s">
        <v>237</v>
      </c>
      <c r="AS21" s="819"/>
      <c r="AT21" s="819"/>
      <c r="AU21" s="819"/>
      <c r="AV21" s="819"/>
      <c r="AW21" s="819"/>
      <c r="AX21" s="819"/>
      <c r="AY21" s="819"/>
      <c r="AZ21" s="819"/>
      <c r="BA21" s="819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J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45"/>
      <c r="CX21" s="545"/>
      <c r="CY21" s="545"/>
      <c r="CZ21" s="545"/>
      <c r="DA21" s="545"/>
      <c r="DB21" s="545"/>
      <c r="DC21" s="545"/>
      <c r="DD21" s="545"/>
    </row>
    <row r="22" spans="1:108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/>
      <c r="CA22" s="542"/>
      <c r="CB22" s="542"/>
      <c r="CC22" s="542">
        <f>SUM(CC23)</f>
        <v>0.64900000000000002</v>
      </c>
      <c r="CD22" s="541">
        <f>CC22-BE22</f>
        <v>5.7000000000000051E-2</v>
      </c>
      <c r="CE22" s="550">
        <f>CC22/BE22-1</f>
        <v>9.6283783783783772E-2</v>
      </c>
      <c r="CF22" s="542"/>
      <c r="CG22" s="542"/>
      <c r="CH22" s="542"/>
      <c r="CI22" s="542">
        <f>SUM(CI23)</f>
        <v>0.85633855297302297</v>
      </c>
      <c r="CJ22" s="541">
        <f>CI22-BK22</f>
        <v>9.2528401758784962E-2</v>
      </c>
      <c r="CK22" s="550">
        <f>CI22/BK22-1</f>
        <v>0.1211405761126525</v>
      </c>
      <c r="CL22" s="542"/>
      <c r="CM22" s="542"/>
      <c r="CN22" s="542"/>
      <c r="CO22" s="542">
        <v>1.2505355913910701</v>
      </c>
      <c r="CP22" s="550">
        <f>CO22/BQ22-1</f>
        <v>0.58782402633582786</v>
      </c>
      <c r="CQ22" s="545"/>
      <c r="CR22" s="545"/>
      <c r="CS22" s="545"/>
      <c r="CT22" s="545"/>
      <c r="CU22" s="545"/>
      <c r="CV22" s="545"/>
      <c r="CW22" s="545"/>
      <c r="CX22" s="545"/>
      <c r="CY22" s="545"/>
      <c r="CZ22" s="545"/>
      <c r="DA22" s="545"/>
      <c r="DB22" s="545"/>
      <c r="DC22" s="545"/>
      <c r="DD22" s="545"/>
    </row>
    <row r="23" spans="1:108" x14ac:dyDescent="0.25">
      <c r="A23" s="304" t="s">
        <v>132</v>
      </c>
      <c r="B23" s="885">
        <v>0.72238406235356278</v>
      </c>
      <c r="C23" s="885">
        <v>0.71264112090034637</v>
      </c>
      <c r="D23" s="885">
        <v>0.78870654949355345</v>
      </c>
      <c r="E23" s="886">
        <v>0.74518786806114967</v>
      </c>
      <c r="F23" s="886">
        <v>0.6598034648884632</v>
      </c>
      <c r="G23" s="886">
        <v>0.69402828468275657</v>
      </c>
      <c r="H23" s="886">
        <v>0.64496886065256176</v>
      </c>
      <c r="I23" s="886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543">
        <v>0.58499999999999996</v>
      </c>
      <c r="AN23" s="555">
        <v>0.69399999999999995</v>
      </c>
      <c r="AO23" s="543">
        <v>0.79600000000000004</v>
      </c>
      <c r="AP23" s="543">
        <v>0.70499999999999996</v>
      </c>
      <c r="AQ23" s="543">
        <v>0.73399999999999999</v>
      </c>
      <c r="AR23" s="543">
        <v>0.75900000000000001</v>
      </c>
      <c r="AS23" s="543">
        <v>0.74299999999999999</v>
      </c>
      <c r="AT23" s="543">
        <v>0.8</v>
      </c>
      <c r="AU23" s="886">
        <v>0.76800000000000002</v>
      </c>
      <c r="AV23" s="543">
        <v>0.78300000000000003</v>
      </c>
      <c r="AW23" s="555">
        <v>0.63800000000000001</v>
      </c>
      <c r="AX23" s="543">
        <v>0.53800000000000003</v>
      </c>
      <c r="AY23" s="543">
        <v>0.65100000000000002</v>
      </c>
      <c r="AZ23" s="556">
        <v>-0.10680078879951282</v>
      </c>
      <c r="BA23" s="547">
        <v>-0.14093517765889862</v>
      </c>
      <c r="BB23" s="543">
        <v>0.63300000000000001</v>
      </c>
      <c r="BC23" s="543">
        <v>0.56799999999999995</v>
      </c>
      <c r="BD23" s="543">
        <v>0.57799999999999996</v>
      </c>
      <c r="BE23" s="543">
        <v>0.59199999999999997</v>
      </c>
      <c r="BF23" s="544">
        <v>-8.1000000000000072E-2</v>
      </c>
      <c r="BG23" s="547">
        <v>-0.12035661218424976</v>
      </c>
      <c r="BH23" s="543">
        <v>0.71558999999999995</v>
      </c>
      <c r="BI23" s="543">
        <v>0.72860999999999998</v>
      </c>
      <c r="BJ23" s="543">
        <v>0.76829999999999998</v>
      </c>
      <c r="BK23" s="543">
        <v>0.74028000000000005</v>
      </c>
      <c r="BL23" s="543">
        <v>3.5280000000000089E-2</v>
      </c>
      <c r="BM23" s="787">
        <v>5.0042553191489425E-2</v>
      </c>
      <c r="BN23" s="788">
        <v>0.68178000000000005</v>
      </c>
      <c r="BO23" s="543">
        <v>0.67890536298397597</v>
      </c>
      <c r="BP23" s="543">
        <v>0.70865431858014205</v>
      </c>
      <c r="BQ23" s="543">
        <v>0.68666520381246499</v>
      </c>
      <c r="BR23" s="789">
        <v>-8.133479618753503E-2</v>
      </c>
      <c r="BS23" s="785">
        <v>-0.10590468253585295</v>
      </c>
      <c r="BT23" s="543">
        <v>0.6513207144941604</v>
      </c>
      <c r="BU23" s="543">
        <v>0.66053827514234187</v>
      </c>
      <c r="BV23" s="543">
        <v>0.6402502284210928</v>
      </c>
      <c r="BW23" s="543">
        <v>0.65068324331588867</v>
      </c>
      <c r="BX23" s="453">
        <v>-3.1675668411135227E-4</v>
      </c>
      <c r="BY23" s="889">
        <v>-4.8656940723712516E-4</v>
      </c>
      <c r="BZ23" s="543">
        <v>0.65700000000000003</v>
      </c>
      <c r="CA23" s="543">
        <v>0.58899999999999997</v>
      </c>
      <c r="CB23" s="543">
        <v>0.70899999999999996</v>
      </c>
      <c r="CC23" s="543">
        <v>0.64900000000000002</v>
      </c>
      <c r="CD23" s="305">
        <f>CC23-BE23</f>
        <v>5.7000000000000051E-2</v>
      </c>
      <c r="CE23" s="502">
        <f>CC23/BE23-1</f>
        <v>9.6283783783783772E-2</v>
      </c>
      <c r="CF23" s="543">
        <v>0.88076470426039</v>
      </c>
      <c r="CG23" s="543">
        <v>0.82141979528630205</v>
      </c>
      <c r="CH23" s="543">
        <v>0.85046948441521197</v>
      </c>
      <c r="CI23" s="543">
        <v>0.85633855297302297</v>
      </c>
      <c r="CJ23" s="305">
        <f>CI23-BK23</f>
        <v>0.11605855297302292</v>
      </c>
      <c r="CK23" s="502">
        <f>CI23/BK23-1</f>
        <v>0.15677656153485553</v>
      </c>
      <c r="CL23" s="543">
        <v>0.91353170327783195</v>
      </c>
      <c r="CM23" s="543">
        <v>0.90315824364150998</v>
      </c>
      <c r="CN23" s="543">
        <v>0.87733278199228804</v>
      </c>
      <c r="CO23" s="543">
        <v>0.89810629989674096</v>
      </c>
      <c r="CP23" s="502">
        <f>CO23/BQ23-1</f>
        <v>0.30792458232967723</v>
      </c>
      <c r="CQ23" s="545"/>
      <c r="CR23" s="545"/>
      <c r="CS23" s="545"/>
      <c r="CT23" s="545"/>
      <c r="CU23" s="545"/>
      <c r="CV23" s="545"/>
      <c r="CW23" s="545"/>
      <c r="CX23" s="545"/>
      <c r="CY23" s="545"/>
      <c r="CZ23" s="545"/>
      <c r="DA23" s="545"/>
      <c r="DB23" s="545"/>
      <c r="DC23" s="545"/>
      <c r="DD23" s="545"/>
    </row>
    <row r="24" spans="1:108" x14ac:dyDescent="0.25">
      <c r="A24" s="304" t="s">
        <v>133</v>
      </c>
      <c r="B24" s="885">
        <v>0.69862640240634266</v>
      </c>
      <c r="C24" s="885">
        <v>0.6925447085231855</v>
      </c>
      <c r="D24" s="885">
        <v>0.70056895287445109</v>
      </c>
      <c r="E24" s="886">
        <v>0.6973260235438492</v>
      </c>
      <c r="F24" s="886">
        <v>0.65153795602481379</v>
      </c>
      <c r="G24" s="886">
        <v>0.62606601211505564</v>
      </c>
      <c r="H24" s="886">
        <v>0.58015769878508638</v>
      </c>
      <c r="I24" s="886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86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89">
        <v>8.4332524026833111E-2</v>
      </c>
      <c r="BZ24" s="543">
        <v>0.57199999999999995</v>
      </c>
      <c r="CA24" s="543">
        <v>0.54</v>
      </c>
      <c r="CB24" s="543">
        <v>0.63</v>
      </c>
      <c r="CC24" s="543">
        <v>0.58299999999999996</v>
      </c>
      <c r="CD24" s="305">
        <f t="shared" ref="CD24:CD25" si="5">CC24-BE24</f>
        <v>7.4469999999999925E-2</v>
      </c>
      <c r="CE24" s="502">
        <f t="shared" ref="CE24:CE25" si="6">CC24/BE24-1</f>
        <v>0.14644170452087368</v>
      </c>
      <c r="CF24" s="543">
        <v>0.71488359650176603</v>
      </c>
      <c r="CG24" s="543">
        <v>0.77150687766461401</v>
      </c>
      <c r="CH24" s="543">
        <v>0.80213259885593502</v>
      </c>
      <c r="CI24" s="543">
        <v>0.764740046004593</v>
      </c>
      <c r="CJ24" s="305">
        <f t="shared" ref="CJ24:CJ25" si="7">CI24-BK24</f>
        <v>0.14012004600459305</v>
      </c>
      <c r="CK24" s="502">
        <f t="shared" ref="CK24:CK25" si="8">CI24/BK24-1</f>
        <v>0.22432846531425987</v>
      </c>
      <c r="CL24" s="543">
        <v>0.88003137708103596</v>
      </c>
      <c r="CM24" s="543">
        <v>0.82091295950891696</v>
      </c>
      <c r="CN24" s="543">
        <v>0.78830484849151605</v>
      </c>
      <c r="CO24" s="543">
        <v>0.83119232037828195</v>
      </c>
      <c r="CP24" s="502">
        <f>CO24/BQ24-1</f>
        <v>0.3321453781087047</v>
      </c>
      <c r="CQ24" s="545"/>
      <c r="CR24" s="545"/>
      <c r="CS24" s="545"/>
      <c r="CT24" s="545"/>
      <c r="CU24" s="545"/>
      <c r="CV24" s="545"/>
      <c r="CW24" s="545"/>
      <c r="CX24" s="545"/>
      <c r="CY24" s="545"/>
      <c r="CZ24" s="545"/>
      <c r="DA24" s="545"/>
      <c r="DB24" s="545"/>
      <c r="DC24" s="545"/>
      <c r="DD24" s="545"/>
    </row>
    <row r="25" spans="1:108" x14ac:dyDescent="0.25">
      <c r="A25" s="30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89">
        <v>0.13791568212653105</v>
      </c>
      <c r="BZ25" s="543">
        <v>0.73799999999999999</v>
      </c>
      <c r="CA25" s="543">
        <v>0.69</v>
      </c>
      <c r="CB25" s="543">
        <v>0.89500000000000002</v>
      </c>
      <c r="CC25" s="543">
        <v>0.753</v>
      </c>
      <c r="CD25" s="305">
        <f t="shared" si="5"/>
        <v>7.1999999999999953E-2</v>
      </c>
      <c r="CE25" s="502">
        <f t="shared" si="6"/>
        <v>0.10572687224669597</v>
      </c>
      <c r="CF25" s="543">
        <v>1.0611590499700201</v>
      </c>
      <c r="CG25" s="543">
        <v>2.3048245303638599</v>
      </c>
      <c r="CH25" s="543">
        <v>1.5866104000018499</v>
      </c>
      <c r="CI25" s="543">
        <v>1.0902261366786901</v>
      </c>
      <c r="CJ25" s="305">
        <f t="shared" si="7"/>
        <v>0.19717613667869005</v>
      </c>
      <c r="CK25" s="502">
        <f t="shared" si="8"/>
        <v>0.22078958253030634</v>
      </c>
      <c r="CL25" s="543">
        <v>2.6459846666666702</v>
      </c>
      <c r="CM25" s="543">
        <v>3.1167936300000001</v>
      </c>
      <c r="CN25" s="543">
        <v>2.4818554700000002</v>
      </c>
      <c r="CO25" s="543">
        <v>2.7482112555555598</v>
      </c>
      <c r="CP25" s="502">
        <f>CO25/BQ25-1</f>
        <v>2.2801150517839024</v>
      </c>
      <c r="CQ25" s="545"/>
      <c r="CR25" s="545"/>
      <c r="CS25" s="545"/>
      <c r="CT25" s="545"/>
      <c r="CU25" s="545"/>
      <c r="CV25" s="545"/>
      <c r="CW25" s="545"/>
      <c r="CX25" s="545"/>
      <c r="CY25" s="545"/>
      <c r="CZ25" s="545"/>
      <c r="DA25" s="545"/>
      <c r="DB25" s="545"/>
      <c r="DC25" s="545"/>
      <c r="DD25" s="545"/>
    </row>
    <row r="26" spans="1:108" s="790" customFormat="1" ht="17.25" customHeight="1" x14ac:dyDescent="0.25">
      <c r="A26" s="454" t="s">
        <v>279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545"/>
      <c r="CA26" s="545"/>
      <c r="CB26" s="545"/>
      <c r="CC26" s="545"/>
      <c r="CD26" s="453"/>
      <c r="CE26" s="545"/>
      <c r="CF26" s="545"/>
      <c r="CG26" s="545"/>
      <c r="CH26" s="545"/>
      <c r="CI26" s="545"/>
      <c r="CJ26" s="453"/>
      <c r="CK26" s="545"/>
      <c r="CL26" s="543">
        <v>2.13</v>
      </c>
      <c r="CM26" s="543">
        <v>2.13</v>
      </c>
      <c r="CN26" s="543">
        <v>2.13</v>
      </c>
      <c r="CO26" s="543">
        <v>2.13</v>
      </c>
      <c r="CP26" s="502">
        <f>CO26/BQ26-1</f>
        <v>1.139601139601143E-2</v>
      </c>
      <c r="CQ26" s="545"/>
      <c r="CR26" s="545"/>
      <c r="CS26" s="545"/>
      <c r="CT26" s="545"/>
      <c r="CU26" s="545"/>
      <c r="CV26" s="545"/>
      <c r="CW26" s="545"/>
      <c r="CX26" s="545"/>
      <c r="CY26" s="545"/>
      <c r="CZ26" s="545"/>
      <c r="DA26" s="545"/>
      <c r="DB26" s="545"/>
      <c r="DC26" s="545"/>
      <c r="DD26" s="545"/>
    </row>
    <row r="27" spans="1:108" ht="28.5" customHeight="1" x14ac:dyDescent="0.25">
      <c r="A27" s="888" t="s">
        <v>344</v>
      </c>
      <c r="B27" s="860"/>
      <c r="C27" s="860"/>
      <c r="D27" s="860"/>
      <c r="E27" s="860"/>
      <c r="F27" s="860"/>
      <c r="G27" s="860"/>
      <c r="H27" s="860"/>
      <c r="I27" s="860"/>
      <c r="J27" s="860"/>
      <c r="K27" s="860"/>
      <c r="L27" s="860"/>
      <c r="M27" s="860"/>
      <c r="N27" s="860"/>
      <c r="O27" s="860"/>
      <c r="P27" s="860"/>
      <c r="Q27" s="860"/>
      <c r="R27" s="860"/>
      <c r="S27" s="860" t="s">
        <v>222</v>
      </c>
      <c r="T27" s="860"/>
      <c r="U27" s="860"/>
      <c r="V27" s="860"/>
      <c r="W27" s="860"/>
      <c r="X27" s="860"/>
      <c r="Y27" s="860"/>
      <c r="Z27" s="860"/>
      <c r="AA27" s="860"/>
      <c r="AB27" s="860"/>
      <c r="AC27" s="860"/>
      <c r="AD27" s="860"/>
      <c r="AE27" s="860"/>
      <c r="AF27" s="860"/>
      <c r="AG27" s="860"/>
      <c r="AH27" s="860"/>
      <c r="AI27" s="860"/>
      <c r="AJ27" s="860"/>
      <c r="AK27" s="819"/>
      <c r="AL27" s="819"/>
      <c r="AM27" s="819"/>
      <c r="AN27" s="819"/>
      <c r="AO27" s="819"/>
      <c r="AP27" s="819"/>
      <c r="AQ27" s="545"/>
      <c r="AR27" s="819" t="s">
        <v>238</v>
      </c>
      <c r="AS27" s="819"/>
      <c r="AT27" s="819"/>
      <c r="AU27" s="819"/>
      <c r="AV27" s="819"/>
      <c r="AW27" s="819"/>
      <c r="AX27" s="819"/>
      <c r="AY27" s="819"/>
      <c r="AZ27" s="819"/>
      <c r="BA27" s="819"/>
      <c r="BB27" s="819"/>
      <c r="BC27" s="819"/>
      <c r="BD27" s="819"/>
      <c r="BE27" s="819"/>
      <c r="BF27" s="819"/>
      <c r="BG27" s="819"/>
      <c r="BH27" s="819"/>
      <c r="BI27" s="819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J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45"/>
      <c r="CX27" s="545"/>
      <c r="CY27" s="545"/>
      <c r="CZ27" s="545"/>
      <c r="DA27" s="545"/>
      <c r="DB27" s="545"/>
      <c r="DC27" s="545"/>
      <c r="DD27" s="545"/>
    </row>
    <row r="28" spans="1:108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1"/>
      <c r="CA28" s="541"/>
      <c r="CB28" s="541"/>
      <c r="CC28" s="541">
        <f>SUM(CC29)</f>
        <v>2480.8270000000007</v>
      </c>
      <c r="CD28" s="541">
        <f>CC28-BE28</f>
        <v>719.20833333333417</v>
      </c>
      <c r="CE28" s="550">
        <f>CC28/BE28-1</f>
        <v>0.40826561783329618</v>
      </c>
      <c r="CF28" s="541"/>
      <c r="CG28" s="541"/>
      <c r="CH28" s="541"/>
      <c r="CI28" s="541">
        <f>SUM(CI29)</f>
        <v>1770.8223333333333</v>
      </c>
      <c r="CJ28" s="541">
        <f>CI28-BK28</f>
        <v>275.51566666666668</v>
      </c>
      <c r="CK28" s="550">
        <f>CI28/BK28-1</f>
        <v>0.18425362021614289</v>
      </c>
      <c r="CL28" s="541"/>
      <c r="CM28" s="541"/>
      <c r="CN28" s="541"/>
      <c r="CO28" s="541">
        <f>SUM(CO29)</f>
        <v>2029.5293333333334</v>
      </c>
      <c r="CP28" s="550">
        <f>CO28/BQ28-1</f>
        <v>0.1215097806728076</v>
      </c>
      <c r="CQ28" s="545"/>
      <c r="CR28" s="545"/>
      <c r="CS28" s="545"/>
      <c r="CT28" s="545"/>
      <c r="CU28" s="545"/>
      <c r="CV28" s="545"/>
      <c r="CW28" s="545"/>
      <c r="CX28" s="545"/>
      <c r="CY28" s="545"/>
      <c r="CZ28" s="545"/>
      <c r="DA28" s="545"/>
      <c r="DB28" s="545"/>
    </row>
    <row r="29" spans="1:108" x14ac:dyDescent="0.25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544">
        <v>1217</v>
      </c>
      <c r="AN29" s="554">
        <v>1603.94</v>
      </c>
      <c r="AO29" s="544">
        <v>1435.75</v>
      </c>
      <c r="AP29" s="544">
        <v>1418.9</v>
      </c>
      <c r="AQ29" s="544">
        <v>1119.5899999999999</v>
      </c>
      <c r="AR29" s="500">
        <v>1233.6500000000001</v>
      </c>
      <c r="AS29" s="500">
        <v>1176.6300000000001</v>
      </c>
      <c r="AT29" s="500">
        <v>1446.14</v>
      </c>
      <c r="AU29" s="528">
        <v>1285.47</v>
      </c>
      <c r="AV29" s="544">
        <v>1371.15</v>
      </c>
      <c r="AW29" s="554">
        <v>1615.92</v>
      </c>
      <c r="AX29" s="544">
        <v>2039.71</v>
      </c>
      <c r="AY29" s="544">
        <v>1675.5933333333335</v>
      </c>
      <c r="AZ29" s="559">
        <v>669.87000000000012</v>
      </c>
      <c r="BA29" s="557">
        <v>0.66605792845613609</v>
      </c>
      <c r="BB29" s="305">
        <v>1835.13</v>
      </c>
      <c r="BC29" s="305">
        <v>1893.12</v>
      </c>
      <c r="BD29" s="305">
        <v>1556.6059999999998</v>
      </c>
      <c r="BE29" s="305">
        <v>1761.6186666666665</v>
      </c>
      <c r="BF29" s="500">
        <v>580.91533333333336</v>
      </c>
      <c r="BG29" s="547">
        <v>0.4920078710147342</v>
      </c>
      <c r="BH29" s="305">
        <v>1554.34</v>
      </c>
      <c r="BI29" s="305">
        <v>1448.14</v>
      </c>
      <c r="BJ29" s="305">
        <v>1483.44</v>
      </c>
      <c r="BK29" s="305">
        <v>1495.3066666666666</v>
      </c>
      <c r="BL29" s="305">
        <v>76.406666666666524</v>
      </c>
      <c r="BM29" s="502">
        <v>5.3849225926186906E-2</v>
      </c>
      <c r="BN29" s="786">
        <v>1727.0800000000002</v>
      </c>
      <c r="BO29" s="305">
        <v>1681.876</v>
      </c>
      <c r="BP29" s="305">
        <v>2019.9650000000001</v>
      </c>
      <c r="BQ29" s="305">
        <v>1809.6403333333335</v>
      </c>
      <c r="BR29" s="784">
        <v>524.17033333333347</v>
      </c>
      <c r="BS29" s="785">
        <v>0.40776551248440907</v>
      </c>
      <c r="BT29" s="305">
        <v>2069.3510000000001</v>
      </c>
      <c r="BU29" s="305">
        <v>2276.002</v>
      </c>
      <c r="BV29" s="305">
        <v>1769.8469999999998</v>
      </c>
      <c r="BW29" s="305">
        <v>2038.4</v>
      </c>
      <c r="BX29" s="527">
        <v>362.80666666666662</v>
      </c>
      <c r="BY29" s="889">
        <v>0.21652429587131317</v>
      </c>
      <c r="BZ29" s="305">
        <v>2305.3270000000002</v>
      </c>
      <c r="CA29" s="305">
        <v>2933.2660000000001</v>
      </c>
      <c r="CB29" s="305">
        <v>2203.8880000000004</v>
      </c>
      <c r="CC29" s="305">
        <f>SUM(BZ29:CB29)/3</f>
        <v>2480.8270000000007</v>
      </c>
      <c r="CD29" s="305">
        <f>CC29-BE29</f>
        <v>719.20833333333417</v>
      </c>
      <c r="CE29" s="502">
        <f>CC29/BE29-1</f>
        <v>0.40826561783329618</v>
      </c>
      <c r="CF29" s="305">
        <v>2355.6809999999996</v>
      </c>
      <c r="CG29" s="305">
        <v>1441.6200000000003</v>
      </c>
      <c r="CH29" s="305">
        <v>1515.1659999999997</v>
      </c>
      <c r="CI29" s="305">
        <v>1770.8223333333333</v>
      </c>
      <c r="CJ29" s="305">
        <f>CI29-BK29</f>
        <v>275.51566666666668</v>
      </c>
      <c r="CK29" s="502">
        <f>CI29/BK29-1</f>
        <v>0.18425362021614289</v>
      </c>
      <c r="CL29" s="305">
        <v>2347.3520000000003</v>
      </c>
      <c r="CM29" s="305">
        <v>1772.0880000000002</v>
      </c>
      <c r="CN29" s="305">
        <v>1969.1479999999999</v>
      </c>
      <c r="CO29" s="305">
        <v>2029.5293333333334</v>
      </c>
      <c r="CP29" s="502">
        <f>CO29/BQ29-1</f>
        <v>0.1215097806728076</v>
      </c>
      <c r="CQ29" s="545"/>
      <c r="CR29" s="545"/>
      <c r="CS29" s="545"/>
      <c r="CT29" s="545"/>
      <c r="CU29" s="545"/>
      <c r="CV29" s="545"/>
      <c r="CW29" s="545"/>
      <c r="CX29" s="545"/>
      <c r="CY29" s="545"/>
      <c r="CZ29" s="545"/>
      <c r="DA29" s="545"/>
      <c r="DB29" s="545"/>
    </row>
    <row r="30" spans="1:108" x14ac:dyDescent="0.25">
      <c r="A30" s="30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89">
        <v>-7.5302008119400576E-2</v>
      </c>
      <c r="BZ30" s="305">
        <v>297.33</v>
      </c>
      <c r="CA30" s="305">
        <v>280.971</v>
      </c>
      <c r="CB30" s="305">
        <v>334.09</v>
      </c>
      <c r="CC30" s="305">
        <f>SUM(BZ30:CB30)/3</f>
        <v>304.13033333333328</v>
      </c>
      <c r="CD30" s="305">
        <f t="shared" ref="CD30:CD31" si="9">CC30-BE30</f>
        <v>-59.633000000000038</v>
      </c>
      <c r="CE30" s="502">
        <f t="shared" ref="CE30:CE31" si="10">CC30/BE30-1</f>
        <v>-0.16393350988279942</v>
      </c>
      <c r="CF30" s="305">
        <v>312.255</v>
      </c>
      <c r="CG30" s="305">
        <v>335.46899999999999</v>
      </c>
      <c r="CH30" s="305">
        <v>309.52499999999998</v>
      </c>
      <c r="CI30" s="305">
        <v>319.08299999999997</v>
      </c>
      <c r="CJ30" s="305">
        <f t="shared" ref="CJ30:CJ31" si="11">CI30-BK30</f>
        <v>-31.083666666666716</v>
      </c>
      <c r="CK30" s="502">
        <f t="shared" ref="CK30:CK31" si="12">CI30/BK30-1</f>
        <v>-8.876820561637333E-2</v>
      </c>
      <c r="CL30" s="305">
        <v>229.45599999999999</v>
      </c>
      <c r="CM30" s="305">
        <v>251.11199999999999</v>
      </c>
      <c r="CN30" s="305">
        <v>253.94200000000001</v>
      </c>
      <c r="CO30" s="305">
        <v>244.83666666666667</v>
      </c>
      <c r="CP30" s="502">
        <f>CO30/BQ30-1</f>
        <v>-0.22396433137169969</v>
      </c>
    </row>
    <row r="31" spans="1:108" x14ac:dyDescent="0.25">
      <c r="A31" s="30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90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89">
        <v>0.15551134475619222</v>
      </c>
      <c r="BZ31" s="305">
        <v>1115.924</v>
      </c>
      <c r="CA31" s="305">
        <v>1784.6610000000001</v>
      </c>
      <c r="CB31" s="305">
        <v>1015.367</v>
      </c>
      <c r="CC31" s="305">
        <f>SUM(BZ31:CB31)/3</f>
        <v>1305.3173333333334</v>
      </c>
      <c r="CD31" s="305">
        <f t="shared" si="9"/>
        <v>539.4140000000001</v>
      </c>
      <c r="CE31" s="502">
        <f t="shared" si="10"/>
        <v>0.70428470085432893</v>
      </c>
      <c r="CF31" s="305">
        <v>1208.7529999999999</v>
      </c>
      <c r="CG31" s="305">
        <v>366.69600000000003</v>
      </c>
      <c r="CH31" s="305">
        <v>479.613</v>
      </c>
      <c r="CI31" s="305">
        <v>685.02066666666667</v>
      </c>
      <c r="CJ31" s="305">
        <f t="shared" si="11"/>
        <v>59.795666666666648</v>
      </c>
      <c r="CK31" s="502">
        <f t="shared" si="12"/>
        <v>9.5638636757434003E-2</v>
      </c>
      <c r="CL31" s="305">
        <v>1057.1880000000001</v>
      </c>
      <c r="CM31" s="305">
        <v>379.72399999999999</v>
      </c>
      <c r="CN31" s="305">
        <v>509.09500000000003</v>
      </c>
      <c r="CO31" s="305">
        <v>648.66899999999998</v>
      </c>
      <c r="CP31" s="502">
        <f>CO31/BQ31-1</f>
        <v>-0.19498601365623136</v>
      </c>
    </row>
    <row r="32" spans="1:108" ht="28.5" customHeight="1" x14ac:dyDescent="0.25">
      <c r="A32" s="888" t="s">
        <v>239</v>
      </c>
      <c r="B32" s="860"/>
      <c r="C32" s="860"/>
      <c r="D32" s="860"/>
      <c r="E32" s="860"/>
      <c r="F32" s="860"/>
      <c r="G32" s="860"/>
      <c r="H32" s="860"/>
      <c r="I32" s="860"/>
      <c r="J32" s="860"/>
      <c r="K32" s="860"/>
      <c r="L32" s="860"/>
      <c r="M32" s="860"/>
      <c r="N32" s="860"/>
      <c r="O32" s="860"/>
      <c r="P32" s="860"/>
      <c r="Q32" s="860"/>
      <c r="R32" s="860"/>
      <c r="S32" s="860" t="s">
        <v>224</v>
      </c>
      <c r="T32" s="860"/>
      <c r="U32" s="860"/>
      <c r="V32" s="860"/>
      <c r="W32" s="860"/>
      <c r="X32" s="860"/>
      <c r="Y32" s="860"/>
      <c r="Z32" s="860"/>
      <c r="AA32" s="860"/>
      <c r="AB32" s="860"/>
      <c r="AC32" s="860"/>
      <c r="AD32" s="860"/>
      <c r="AE32" s="860"/>
      <c r="AF32" s="860"/>
      <c r="AG32" s="860"/>
      <c r="AH32" s="860"/>
      <c r="AI32" s="860"/>
      <c r="AJ32" s="860"/>
      <c r="AK32" s="819"/>
      <c r="AL32" s="819"/>
      <c r="AM32" s="819"/>
      <c r="AN32" s="819"/>
      <c r="AO32" s="819"/>
      <c r="AP32" s="819"/>
      <c r="AQ32" s="545"/>
      <c r="AR32" s="819" t="s">
        <v>239</v>
      </c>
      <c r="AS32" s="819"/>
      <c r="AT32" s="819"/>
      <c r="AU32" s="819"/>
      <c r="AV32" s="819"/>
      <c r="AW32" s="819"/>
      <c r="AX32" s="819"/>
      <c r="AY32" s="819"/>
      <c r="AZ32" s="819"/>
      <c r="BA32" s="819"/>
      <c r="BB32" s="819"/>
      <c r="BC32" s="819"/>
      <c r="BD32" s="819"/>
      <c r="BE32" s="819"/>
      <c r="BF32" s="819"/>
      <c r="BG32" s="819"/>
      <c r="BH32" s="819"/>
      <c r="BI32" s="819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 t="s">
        <v>223</v>
      </c>
      <c r="CB32" s="545" t="s">
        <v>223</v>
      </c>
      <c r="CC32" s="545" t="s">
        <v>223</v>
      </c>
      <c r="CD32" s="545"/>
      <c r="CE32" s="545"/>
      <c r="CF32" s="545"/>
      <c r="CG32" s="545" t="s">
        <v>223</v>
      </c>
      <c r="CH32" s="545" t="s">
        <v>223</v>
      </c>
      <c r="CI32" s="545" t="s">
        <v>223</v>
      </c>
      <c r="CJ32" s="545"/>
      <c r="CK32" s="545"/>
      <c r="CP32" s="545"/>
    </row>
    <row r="33" spans="1:94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1"/>
      <c r="CA33" s="541"/>
      <c r="CB33" s="541"/>
      <c r="CC33" s="541">
        <f>SUM(CC34)</f>
        <v>169391.65629982797</v>
      </c>
      <c r="CD33" s="541">
        <f>CC33-BE33</f>
        <v>-6332.9871407205355</v>
      </c>
      <c r="CE33" s="550">
        <f>CC33/BE33-1</f>
        <v>-3.6039265846415702E-2</v>
      </c>
      <c r="CF33" s="541"/>
      <c r="CG33" s="541"/>
      <c r="CH33" s="541"/>
      <c r="CI33" s="541">
        <f>SUM(CI34)</f>
        <v>227652.21714318416</v>
      </c>
      <c r="CJ33" s="541">
        <f>CI33-BK33</f>
        <v>-7200.2017591634067</v>
      </c>
      <c r="CK33" s="550">
        <f>CI33/BK33-1</f>
        <v>-3.0658410046682461E-2</v>
      </c>
      <c r="CL33" s="541"/>
      <c r="CM33" s="541"/>
      <c r="CN33" s="541"/>
      <c r="CO33" s="541">
        <f>SUM(CO34)</f>
        <v>229189.2954425558</v>
      </c>
      <c r="CP33" s="550">
        <f>CO33/BQ33-1</f>
        <v>5.6715189948649991E-2</v>
      </c>
    </row>
    <row r="34" spans="1:94" x14ac:dyDescent="0.25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7">
        <v>193769.7611283212</v>
      </c>
      <c r="U34" s="777">
        <v>184309.05969355878</v>
      </c>
      <c r="V34" s="777">
        <v>195897.305318484</v>
      </c>
      <c r="W34" s="777">
        <v>159729.5362369676</v>
      </c>
      <c r="X34" s="777">
        <v>144363.69633550991</v>
      </c>
      <c r="Y34" s="777">
        <v>127804.48435862752</v>
      </c>
      <c r="Z34" s="778">
        <v>143800.02005189631</v>
      </c>
      <c r="AA34" s="305">
        <v>156334.93</v>
      </c>
      <c r="AB34" s="305">
        <v>155173.79999999999</v>
      </c>
      <c r="AC34" s="305">
        <v>159648.72</v>
      </c>
      <c r="AD34" s="305">
        <v>157111.35</v>
      </c>
      <c r="AM34" s="544">
        <v>190266.88</v>
      </c>
      <c r="AN34" s="554">
        <v>215059.39</v>
      </c>
      <c r="AO34" s="544">
        <v>248605.35</v>
      </c>
      <c r="AP34" s="544">
        <v>219285.95</v>
      </c>
      <c r="AQ34" s="544">
        <v>181382.19</v>
      </c>
      <c r="AR34" s="500">
        <v>230510.6</v>
      </c>
      <c r="AS34" s="500">
        <v>204249.33</v>
      </c>
      <c r="AT34" s="500">
        <v>201777.02</v>
      </c>
      <c r="AU34" s="528">
        <v>211723.53341136788</v>
      </c>
      <c r="AV34" s="544">
        <v>175842.25647013518</v>
      </c>
      <c r="AW34" s="554">
        <v>162193.78366034993</v>
      </c>
      <c r="AX34" s="544">
        <v>146970.42813376195</v>
      </c>
      <c r="AY34" s="544">
        <v>159739.48392619452</v>
      </c>
      <c r="AZ34" s="559">
        <v>15939.463874298206</v>
      </c>
      <c r="BA34" s="547">
        <v>0.11084465682651357</v>
      </c>
      <c r="BB34" s="305">
        <v>171814.15</v>
      </c>
      <c r="BC34" s="305">
        <v>175464.59</v>
      </c>
      <c r="BD34" s="305">
        <v>180651.11902433887</v>
      </c>
      <c r="BE34" s="305">
        <v>175724.64344054851</v>
      </c>
      <c r="BF34" s="500">
        <v>18613.293440548499</v>
      </c>
      <c r="BG34" s="547">
        <v>0.1184719846182245</v>
      </c>
      <c r="BH34" s="305">
        <v>209803.71</v>
      </c>
      <c r="BI34" s="305">
        <v>232291.55</v>
      </c>
      <c r="BJ34" s="305">
        <v>263598.21000000002</v>
      </c>
      <c r="BK34" s="305">
        <v>234852.41890234756</v>
      </c>
      <c r="BL34" s="305">
        <v>15566.468902347551</v>
      </c>
      <c r="BM34" s="502">
        <v>7.0987078298210937E-2</v>
      </c>
      <c r="BN34" s="786">
        <v>235781.62049239175</v>
      </c>
      <c r="BO34" s="305">
        <v>211067.02577360041</v>
      </c>
      <c r="BP34" s="305">
        <v>205581.70581668493</v>
      </c>
      <c r="BQ34" s="305">
        <v>216888.42710181259</v>
      </c>
      <c r="BR34" s="784">
        <v>5164.8936904447037</v>
      </c>
      <c r="BS34" s="785">
        <v>2.439451867832565E-2</v>
      </c>
      <c r="BT34" s="305">
        <v>182781.93359657202</v>
      </c>
      <c r="BU34" s="305">
        <v>165367.32480463549</v>
      </c>
      <c r="BV34" s="305">
        <v>150642.4940969474</v>
      </c>
      <c r="BW34" s="305">
        <v>166998.70900542912</v>
      </c>
      <c r="BX34" s="527">
        <v>7259.2250792346022</v>
      </c>
      <c r="BY34" s="889">
        <v>4.5444150067422528E-2</v>
      </c>
      <c r="BZ34" s="305">
        <v>164523.96293020467</v>
      </c>
      <c r="CA34" s="305">
        <v>167785.00296256796</v>
      </c>
      <c r="CB34" s="305">
        <v>176621.77260368946</v>
      </c>
      <c r="CC34" s="305">
        <v>169391.65629982797</v>
      </c>
      <c r="CD34" s="305">
        <f>CC34-BE34</f>
        <v>-6332.9871407205355</v>
      </c>
      <c r="CE34" s="502">
        <f>CC34/BE34-1</f>
        <v>-3.6039265846415702E-2</v>
      </c>
      <c r="CF34" s="305">
        <v>205105.66894244176</v>
      </c>
      <c r="CG34" s="305">
        <v>229046.14186123933</v>
      </c>
      <c r="CH34" s="305">
        <v>261379.85191061581</v>
      </c>
      <c r="CI34" s="305">
        <v>227652.21714318416</v>
      </c>
      <c r="CJ34" s="305">
        <f>CI34-BK34</f>
        <v>-7200.2017591634067</v>
      </c>
      <c r="CK34" s="502">
        <f>CI34/BK34-1</f>
        <v>-3.0658410046682461E-2</v>
      </c>
      <c r="CL34" s="305">
        <v>247113.53173703811</v>
      </c>
      <c r="CM34" s="305">
        <v>221047.40051284133</v>
      </c>
      <c r="CN34" s="305">
        <v>215149.5495158312</v>
      </c>
      <c r="CO34" s="305">
        <v>229189.2954425558</v>
      </c>
      <c r="CP34" s="502">
        <f>CO34/BQ34-1</f>
        <v>5.6715189948649991E-2</v>
      </c>
    </row>
    <row r="35" spans="1:94" x14ac:dyDescent="0.25">
      <c r="A35" s="30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89">
        <v>-3.3658197745532803E-2</v>
      </c>
      <c r="BZ35" s="305">
        <v>161416.4596239868</v>
      </c>
      <c r="CA35" s="305">
        <v>164343.90257357521</v>
      </c>
      <c r="CB35" s="305">
        <v>173341.01574426054</v>
      </c>
      <c r="CC35" s="305">
        <v>166684.37823257796</v>
      </c>
      <c r="CD35" s="305">
        <f t="shared" ref="CD35:CD36" si="13">CC35-BE35</f>
        <v>-1674.3128466526105</v>
      </c>
      <c r="CE35" s="502">
        <f t="shared" ref="CE35:CE36" si="14">CC35/BE35-1</f>
        <v>-9.944914847696662E-3</v>
      </c>
      <c r="CF35" s="305">
        <v>201095.19690637462</v>
      </c>
      <c r="CG35" s="305">
        <v>225146.08381102278</v>
      </c>
      <c r="CH35" s="305">
        <v>256829.35665939748</v>
      </c>
      <c r="CI35" s="305">
        <v>227545.41286540913</v>
      </c>
      <c r="CJ35" s="305">
        <f t="shared" ref="CJ35:CJ36" si="15">CI35-BK35</f>
        <v>3709.4139563172066</v>
      </c>
      <c r="CK35" s="502">
        <f t="shared" ref="CK35:CK36" si="16">CI35/BK35-1</f>
        <v>1.6572016898067199E-2</v>
      </c>
      <c r="CL35" s="305">
        <v>241915.10516177394</v>
      </c>
      <c r="CM35" s="305">
        <v>216911.93272324701</v>
      </c>
      <c r="CN35" s="305">
        <v>210876.50644635389</v>
      </c>
      <c r="CO35" s="305">
        <v>222636.12941961308</v>
      </c>
      <c r="CP35" s="502">
        <f>CO35/BQ35-1</f>
        <v>4.310775922313681E-2</v>
      </c>
    </row>
    <row r="36" spans="1:94" x14ac:dyDescent="0.25">
      <c r="A36" s="30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90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89">
        <v>7.7194423011983648E-2</v>
      </c>
      <c r="BZ36" s="544">
        <v>165214.16143034829</v>
      </c>
      <c r="CA36" s="544">
        <v>168290.75022091027</v>
      </c>
      <c r="CB36" s="544">
        <v>177520.26831677608</v>
      </c>
      <c r="CC36" s="544">
        <v>169807.13980661659</v>
      </c>
      <c r="CD36" s="305">
        <f t="shared" si="13"/>
        <v>-7663.7209855899273</v>
      </c>
      <c r="CE36" s="502">
        <f t="shared" si="14"/>
        <v>-4.3182981991410241E-2</v>
      </c>
      <c r="CF36" s="544">
        <v>205945.80288115109</v>
      </c>
      <c r="CG36" s="544">
        <v>231102.57960272269</v>
      </c>
      <c r="CH36" s="544">
        <v>262896.19472366263</v>
      </c>
      <c r="CI36" s="544">
        <v>223725.82006771574</v>
      </c>
      <c r="CJ36" s="305">
        <f t="shared" si="15"/>
        <v>-15488.793383647891</v>
      </c>
      <c r="CK36" s="502">
        <f t="shared" si="16"/>
        <v>-6.4748525017670033E-2</v>
      </c>
      <c r="CL36" s="544">
        <v>247858.39454288167</v>
      </c>
      <c r="CM36" s="544">
        <v>222040.44990572098</v>
      </c>
      <c r="CN36" s="544">
        <v>216099.06449680313</v>
      </c>
      <c r="CO36" s="544">
        <v>234511.98348721251</v>
      </c>
      <c r="CP36" s="502">
        <f>CO36/BQ36-1</f>
        <v>7.9670766072722943E-2</v>
      </c>
    </row>
    <row r="37" spans="1:94" s="545" customFormat="1" x14ac:dyDescent="0.25">
      <c r="S37" s="457"/>
      <c r="AR37" s="491"/>
      <c r="BN37" s="491"/>
    </row>
    <row r="38" spans="1:94" s="545" customFormat="1" x14ac:dyDescent="0.25">
      <c r="B38" s="307"/>
      <c r="S38" s="457"/>
      <c r="AR38" s="491"/>
      <c r="BN38" s="491"/>
    </row>
    <row r="39" spans="1:94" s="545" customFormat="1" x14ac:dyDescent="0.25">
      <c r="S39" s="457"/>
      <c r="AR39" s="491"/>
      <c r="BN39" s="491"/>
    </row>
    <row r="40" spans="1:94" s="545" customFormat="1" x14ac:dyDescent="0.25">
      <c r="S40" s="457"/>
      <c r="AR40" s="491"/>
      <c r="BN40" s="491"/>
    </row>
    <row r="41" spans="1:94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94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94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94" s="545" customFormat="1" x14ac:dyDescent="0.25">
      <c r="S44" s="457"/>
      <c r="AR44" s="491"/>
      <c r="BN44" s="491"/>
    </row>
    <row r="45" spans="1:94" s="545" customFormat="1" x14ac:dyDescent="0.25">
      <c r="S45" s="457"/>
      <c r="AR45" s="491"/>
      <c r="BN45" s="491"/>
    </row>
    <row r="46" spans="1:94" s="545" customFormat="1" x14ac:dyDescent="0.25">
      <c r="S46" s="457"/>
      <c r="AR46" s="491"/>
      <c r="BN46" s="491"/>
    </row>
    <row r="47" spans="1:94" s="545" customFormat="1" x14ac:dyDescent="0.25">
      <c r="S47" s="457"/>
      <c r="AR47" s="491"/>
      <c r="BN47" s="491"/>
    </row>
    <row r="48" spans="1:94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2">
    <mergeCell ref="BZ1:CC1"/>
    <mergeCell ref="CL1:CO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CN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x14ac:dyDescent="0.25"/>
  <cols>
    <col min="1" max="1" width="25.28515625" style="308" customWidth="1"/>
    <col min="2" max="4" width="7.42578125" style="308" hidden="1" customWidth="1"/>
    <col min="5" max="5" width="7.28515625" style="308" hidden="1" customWidth="1"/>
    <col min="6" max="8" width="7.42578125" style="308" hidden="1" customWidth="1"/>
    <col min="9" max="9" width="7.28515625" style="308" hidden="1" customWidth="1"/>
    <col min="10" max="20" width="8.140625" style="308" hidden="1" customWidth="1"/>
    <col min="21" max="33" width="0" style="308" hidden="1" customWidth="1"/>
    <col min="34" max="34" width="8" style="308" hidden="1" customWidth="1"/>
    <col min="35" max="35" width="11.28515625" style="308" hidden="1" customWidth="1"/>
    <col min="36" max="36" width="9.140625" style="308" hidden="1" customWidth="1"/>
    <col min="37" max="41" width="0" style="308" hidden="1" customWidth="1"/>
    <col min="42" max="42" width="9.42578125" style="308" hidden="1" customWidth="1"/>
    <col min="43" max="43" width="0" style="308" hidden="1" customWidth="1"/>
    <col min="44" max="46" width="9.140625" style="308"/>
    <col min="47" max="47" width="13" style="308" customWidth="1"/>
    <col min="48" max="53" width="9.140625" style="308" customWidth="1"/>
    <col min="54" max="54" width="9.28515625" style="308" customWidth="1"/>
    <col min="55" max="55" width="10.7109375" style="308" customWidth="1"/>
    <col min="56" max="56" width="9.28515625" style="308" customWidth="1"/>
    <col min="57" max="57" width="13.7109375" style="308" customWidth="1"/>
    <col min="58" max="59" width="14" style="308" customWidth="1"/>
    <col min="60" max="60" width="12.5703125" style="308" customWidth="1"/>
    <col min="61" max="61" width="8.28515625" style="308" customWidth="1"/>
    <col min="62" max="62" width="11.7109375" style="308" customWidth="1"/>
    <col min="63" max="63" width="11.140625" style="308" customWidth="1"/>
    <col min="64" max="64" width="12.5703125" style="308" customWidth="1"/>
    <col min="65" max="67" width="12.42578125" style="308" customWidth="1"/>
    <col min="68" max="68" width="14.28515625" style="308" customWidth="1"/>
    <col min="69" max="69" width="11.140625" style="308" hidden="1" customWidth="1"/>
    <col min="70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8" width="0" style="308" hidden="1" customWidth="1"/>
    <col min="129" max="16384" width="9.140625" style="308"/>
  </cols>
  <sheetData>
    <row r="1" spans="1:128" ht="28.5" customHeight="1" x14ac:dyDescent="0.25">
      <c r="AR1" s="874" t="s">
        <v>260</v>
      </c>
      <c r="AS1" s="891"/>
      <c r="AT1" s="891"/>
      <c r="AU1" s="891"/>
      <c r="AV1" s="891"/>
      <c r="AW1" s="891"/>
      <c r="AX1" s="891"/>
      <c r="AY1" s="891"/>
      <c r="AZ1" s="891"/>
      <c r="BA1" s="891"/>
      <c r="BB1" s="891"/>
      <c r="BC1" s="891"/>
      <c r="BD1" s="891"/>
      <c r="BE1" s="891"/>
      <c r="BF1" s="891"/>
      <c r="BG1" s="891"/>
      <c r="BH1" s="891"/>
      <c r="BI1" s="891"/>
      <c r="BJ1" s="891"/>
      <c r="BK1" s="891"/>
      <c r="BL1" s="891"/>
      <c r="BM1" s="892"/>
      <c r="BN1" s="892"/>
      <c r="BO1" s="892"/>
      <c r="BP1" s="892"/>
      <c r="BQ1" s="892"/>
    </row>
    <row r="2" spans="1:128" ht="29.25" customHeight="1" x14ac:dyDescent="0.25">
      <c r="A2" s="3"/>
      <c r="B2" s="880">
        <v>2011</v>
      </c>
      <c r="C2" s="880"/>
      <c r="D2" s="880"/>
      <c r="E2" s="880"/>
      <c r="F2" s="880"/>
      <c r="G2" s="880"/>
      <c r="H2" s="880"/>
      <c r="I2" s="893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94">
        <v>2012</v>
      </c>
      <c r="V2" s="880"/>
      <c r="W2" s="880"/>
      <c r="X2" s="880"/>
      <c r="Y2" s="880"/>
      <c r="Z2" s="880"/>
      <c r="AA2" s="880"/>
      <c r="AB2" s="880"/>
      <c r="AC2" s="880"/>
      <c r="AD2" s="880"/>
      <c r="AE2" s="880"/>
      <c r="AF2" s="880"/>
      <c r="AG2" s="880"/>
      <c r="AH2" s="880"/>
      <c r="AI2" s="821" t="s">
        <v>135</v>
      </c>
      <c r="AJ2" s="821"/>
      <c r="AK2" s="821"/>
      <c r="AL2" s="821"/>
      <c r="AM2" s="821"/>
      <c r="AN2" s="821"/>
      <c r="AO2" s="821"/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895" t="s">
        <v>230</v>
      </c>
      <c r="BB2" s="895"/>
      <c r="BC2" s="460"/>
      <c r="BD2" s="460"/>
      <c r="BE2" s="460"/>
      <c r="BF2" s="460"/>
      <c r="BG2" s="460"/>
      <c r="BH2" s="821" t="s">
        <v>135</v>
      </c>
      <c r="BI2" s="821"/>
      <c r="BJ2" s="821"/>
      <c r="BK2" s="821"/>
      <c r="BL2" s="821"/>
      <c r="BM2" s="821"/>
      <c r="BN2" s="896" t="s">
        <v>265</v>
      </c>
      <c r="BO2" s="897"/>
      <c r="BP2" s="821"/>
      <c r="BQ2" s="896" t="s">
        <v>266</v>
      </c>
      <c r="BR2" s="897"/>
      <c r="BS2" s="462">
        <v>2014</v>
      </c>
      <c r="BT2" s="460"/>
      <c r="BU2" s="460"/>
      <c r="BV2" s="460"/>
      <c r="BW2" s="896" t="s">
        <v>280</v>
      </c>
      <c r="BX2" s="897"/>
      <c r="BY2" s="460"/>
      <c r="BZ2" s="460"/>
      <c r="CA2" s="460"/>
      <c r="CB2" s="460"/>
      <c r="CC2" s="792"/>
      <c r="CD2" s="895" t="s">
        <v>281</v>
      </c>
      <c r="CE2" s="895"/>
      <c r="CF2" s="460"/>
      <c r="CG2" s="460"/>
      <c r="CH2" s="460"/>
      <c r="CI2" s="898"/>
      <c r="CJ2" s="899"/>
      <c r="CK2" s="900" t="s">
        <v>345</v>
      </c>
      <c r="CL2" s="821"/>
      <c r="CM2" s="821"/>
      <c r="CN2" s="821"/>
      <c r="CO2" s="821"/>
      <c r="CP2" s="821"/>
      <c r="CQ2" s="896" t="s">
        <v>282</v>
      </c>
      <c r="CR2" s="897"/>
      <c r="CS2" s="821"/>
      <c r="CT2" s="896" t="s">
        <v>283</v>
      </c>
      <c r="CU2" s="897"/>
      <c r="CV2" s="462">
        <v>2015</v>
      </c>
      <c r="CW2" s="460"/>
      <c r="CX2" s="460"/>
      <c r="CY2" s="460"/>
      <c r="CZ2" s="896" t="s">
        <v>346</v>
      </c>
      <c r="DA2" s="897"/>
      <c r="DB2" s="460"/>
      <c r="DC2" s="460"/>
      <c r="DD2" s="460"/>
      <c r="DE2" s="460"/>
      <c r="DF2" s="792"/>
      <c r="DG2" s="895" t="s">
        <v>347</v>
      </c>
      <c r="DH2" s="895"/>
      <c r="DI2" s="460"/>
      <c r="DJ2" s="460"/>
      <c r="DK2" s="460"/>
      <c r="DL2" s="898"/>
      <c r="DM2" s="899"/>
      <c r="DN2" s="900" t="s">
        <v>348</v>
      </c>
      <c r="DO2" s="821"/>
      <c r="DP2" s="821"/>
      <c r="DQ2" s="821"/>
      <c r="DR2" s="821"/>
      <c r="DS2" s="821"/>
      <c r="DT2" s="896" t="s">
        <v>349</v>
      </c>
      <c r="DU2" s="897"/>
      <c r="DV2" s="821"/>
      <c r="DW2" s="896" t="s">
        <v>350</v>
      </c>
      <c r="DX2" s="897"/>
    </row>
    <row r="3" spans="1:128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494" t="s">
        <v>137</v>
      </c>
      <c r="K3" s="496" t="s">
        <v>100</v>
      </c>
      <c r="L3" s="821" t="s">
        <v>101</v>
      </c>
      <c r="M3" s="821" t="s">
        <v>102</v>
      </c>
      <c r="N3" s="494" t="s">
        <v>103</v>
      </c>
      <c r="O3" s="494" t="s">
        <v>138</v>
      </c>
      <c r="P3" s="496" t="s">
        <v>104</v>
      </c>
      <c r="Q3" s="821" t="s">
        <v>105</v>
      </c>
      <c r="R3" s="821" t="s">
        <v>106</v>
      </c>
      <c r="S3" s="494" t="s">
        <v>107</v>
      </c>
      <c r="T3" s="494" t="s">
        <v>139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494" t="s">
        <v>140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494" t="s">
        <v>138</v>
      </c>
      <c r="AI3" s="821" t="s">
        <v>141</v>
      </c>
      <c r="AJ3" s="821" t="s">
        <v>121</v>
      </c>
      <c r="AK3" s="496" t="s">
        <v>104</v>
      </c>
      <c r="AL3" s="821" t="s">
        <v>105</v>
      </c>
      <c r="AM3" s="821" t="s">
        <v>106</v>
      </c>
      <c r="AN3" s="494" t="s">
        <v>107</v>
      </c>
      <c r="AO3" s="494" t="s">
        <v>139</v>
      </c>
      <c r="AP3" s="821" t="s">
        <v>141</v>
      </c>
      <c r="AQ3" s="821" t="s">
        <v>121</v>
      </c>
      <c r="AR3" s="821" t="s">
        <v>0</v>
      </c>
      <c r="AS3" s="821" t="s">
        <v>1</v>
      </c>
      <c r="AT3" s="821" t="s">
        <v>2</v>
      </c>
      <c r="AU3" s="494" t="s">
        <v>3</v>
      </c>
      <c r="AV3" s="496" t="s">
        <v>4</v>
      </c>
      <c r="AW3" s="821" t="s">
        <v>5</v>
      </c>
      <c r="AX3" s="821" t="s">
        <v>8</v>
      </c>
      <c r="AY3" s="494" t="s">
        <v>6</v>
      </c>
      <c r="AZ3" s="494" t="s">
        <v>231</v>
      </c>
      <c r="BA3" s="821" t="s">
        <v>141</v>
      </c>
      <c r="BB3" s="821" t="s">
        <v>121</v>
      </c>
      <c r="BC3" s="496" t="s">
        <v>100</v>
      </c>
      <c r="BD3" s="821" t="s">
        <v>101</v>
      </c>
      <c r="BE3" s="821" t="s">
        <v>102</v>
      </c>
      <c r="BF3" s="494" t="s">
        <v>103</v>
      </c>
      <c r="BG3" s="494" t="s">
        <v>138</v>
      </c>
      <c r="BH3" s="821" t="s">
        <v>141</v>
      </c>
      <c r="BI3" s="821" t="s">
        <v>121</v>
      </c>
      <c r="BJ3" s="496" t="s">
        <v>104</v>
      </c>
      <c r="BK3" s="821" t="s">
        <v>105</v>
      </c>
      <c r="BL3" s="821" t="s">
        <v>106</v>
      </c>
      <c r="BM3" s="494" t="s">
        <v>107</v>
      </c>
      <c r="BN3" s="137" t="s">
        <v>141</v>
      </c>
      <c r="BO3" s="309" t="s">
        <v>121</v>
      </c>
      <c r="BP3" s="821" t="s">
        <v>139</v>
      </c>
      <c r="BQ3" s="137" t="s">
        <v>141</v>
      </c>
      <c r="BR3" s="821" t="s">
        <v>121</v>
      </c>
      <c r="BS3" s="821" t="s">
        <v>0</v>
      </c>
      <c r="BT3" s="821" t="s">
        <v>1</v>
      </c>
      <c r="BU3" s="821" t="s">
        <v>2</v>
      </c>
      <c r="BV3" s="494" t="s">
        <v>3</v>
      </c>
      <c r="BW3" s="137" t="s">
        <v>141</v>
      </c>
      <c r="BX3" s="309" t="s">
        <v>121</v>
      </c>
      <c r="BY3" s="496" t="s">
        <v>4</v>
      </c>
      <c r="BZ3" s="821" t="s">
        <v>5</v>
      </c>
      <c r="CA3" s="821" t="s">
        <v>8</v>
      </c>
      <c r="CB3" s="821" t="s">
        <v>6</v>
      </c>
      <c r="CC3" s="793" t="s">
        <v>284</v>
      </c>
      <c r="CD3" s="821" t="s">
        <v>141</v>
      </c>
      <c r="CE3" s="821" t="s">
        <v>121</v>
      </c>
      <c r="CF3" s="496" t="s">
        <v>100</v>
      </c>
      <c r="CG3" s="821" t="s">
        <v>101</v>
      </c>
      <c r="CH3" s="821" t="s">
        <v>102</v>
      </c>
      <c r="CI3" s="137" t="s">
        <v>103</v>
      </c>
      <c r="CJ3" s="494" t="s">
        <v>138</v>
      </c>
      <c r="CK3" s="821" t="s">
        <v>141</v>
      </c>
      <c r="CL3" s="821" t="s">
        <v>121</v>
      </c>
      <c r="CM3" s="496" t="s">
        <v>104</v>
      </c>
      <c r="CN3" s="821" t="s">
        <v>105</v>
      </c>
      <c r="CO3" s="821" t="s">
        <v>106</v>
      </c>
      <c r="CP3" s="494" t="s">
        <v>107</v>
      </c>
      <c r="CQ3" s="137" t="s">
        <v>141</v>
      </c>
      <c r="CR3" s="309" t="s">
        <v>121</v>
      </c>
      <c r="CS3" s="821" t="s">
        <v>139</v>
      </c>
      <c r="CT3" s="137" t="s">
        <v>141</v>
      </c>
      <c r="CU3" s="821" t="s">
        <v>121</v>
      </c>
      <c r="CV3" s="821" t="s">
        <v>0</v>
      </c>
      <c r="CW3" s="821" t="s">
        <v>1</v>
      </c>
      <c r="CX3" s="821" t="s">
        <v>2</v>
      </c>
      <c r="CY3" s="494" t="s">
        <v>3</v>
      </c>
      <c r="CZ3" s="137" t="s">
        <v>141</v>
      </c>
      <c r="DA3" s="309" t="s">
        <v>121</v>
      </c>
      <c r="DB3" s="496" t="s">
        <v>4</v>
      </c>
      <c r="DC3" s="821" t="s">
        <v>5</v>
      </c>
      <c r="DD3" s="821" t="s">
        <v>8</v>
      </c>
      <c r="DE3" s="821" t="s">
        <v>6</v>
      </c>
      <c r="DF3" s="793" t="s">
        <v>351</v>
      </c>
      <c r="DG3" s="821" t="s">
        <v>141</v>
      </c>
      <c r="DH3" s="821" t="s">
        <v>121</v>
      </c>
      <c r="DI3" s="496" t="s">
        <v>100</v>
      </c>
      <c r="DJ3" s="821" t="s">
        <v>101</v>
      </c>
      <c r="DK3" s="821" t="s">
        <v>102</v>
      </c>
      <c r="DL3" s="137" t="s">
        <v>103</v>
      </c>
      <c r="DM3" s="494" t="s">
        <v>138</v>
      </c>
      <c r="DN3" s="821" t="s">
        <v>141</v>
      </c>
      <c r="DO3" s="821" t="s">
        <v>121</v>
      </c>
      <c r="DP3" s="496" t="s">
        <v>104</v>
      </c>
      <c r="DQ3" s="821" t="s">
        <v>105</v>
      </c>
      <c r="DR3" s="821" t="s">
        <v>106</v>
      </c>
      <c r="DS3" s="494" t="s">
        <v>107</v>
      </c>
      <c r="DT3" s="137" t="s">
        <v>141</v>
      </c>
      <c r="DU3" s="309" t="s">
        <v>121</v>
      </c>
      <c r="DV3" s="821" t="s">
        <v>139</v>
      </c>
      <c r="DW3" s="137" t="s">
        <v>141</v>
      </c>
      <c r="DX3" s="821" t="s">
        <v>121</v>
      </c>
    </row>
    <row r="4" spans="1:128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901">
        <f>CC4-AZ4</f>
        <v>-263.32150774899856</v>
      </c>
      <c r="CE4" s="902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901">
        <f>SUM(CI5:CI13)</f>
        <v>6262.6430610519983</v>
      </c>
      <c r="CJ4" s="903">
        <f>CI4+CC4</f>
        <v>21686.346061051998</v>
      </c>
      <c r="CK4" s="901">
        <f>CJ4-BG4</f>
        <v>-255.70044669700292</v>
      </c>
      <c r="CL4" s="904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904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2407.6030000000001</v>
      </c>
      <c r="DC4" s="311">
        <f t="shared" si="15"/>
        <v>2231.7489999999998</v>
      </c>
      <c r="DD4" s="311">
        <f t="shared" si="15"/>
        <v>2049.7949999999996</v>
      </c>
      <c r="DE4" s="311">
        <f>SUM(DE5:DE13)</f>
        <v>6689.1470000000008</v>
      </c>
      <c r="DF4" s="794">
        <f>SUM(DF5:DF13)</f>
        <v>15092.090000000002</v>
      </c>
      <c r="DG4" s="901">
        <f>DF4-CC4</f>
        <v>-331.61299999999937</v>
      </c>
      <c r="DH4" s="902">
        <f>DF4/CC4-1</f>
        <v>-2.1500219499817841E-2</v>
      </c>
      <c r="DI4" s="311">
        <f t="shared" ref="DI4" si="16">SUM(DI5:DI13)</f>
        <v>2073.6230610520001</v>
      </c>
      <c r="DJ4" s="311">
        <f t="shared" ref="DJ4:DK4" si="17">SUM(DJ5:DJ13)</f>
        <v>2063.8009999999995</v>
      </c>
      <c r="DK4" s="311">
        <f t="shared" si="17"/>
        <v>2125.2190000000001</v>
      </c>
      <c r="DL4" s="901">
        <f>SUM(DL5:DL13)</f>
        <v>6262.6430610519983</v>
      </c>
      <c r="DM4" s="903">
        <f>DL4+DF4</f>
        <v>21354.733061052</v>
      </c>
      <c r="DN4" s="901">
        <f>DM4-CJ4</f>
        <v>-331.61299999999756</v>
      </c>
      <c r="DO4" s="904">
        <f>DM4/CJ4-1</f>
        <v>-1.5291326582469567E-2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904">
        <f>DS4/CP4-1</f>
        <v>0</v>
      </c>
      <c r="DV4" s="311">
        <f>SUM(DV5:DV13)</f>
        <v>29732.195061052</v>
      </c>
      <c r="DW4" s="311">
        <f>DV4-CS4</f>
        <v>-331.61300000000119</v>
      </c>
      <c r="DX4" s="316">
        <f>DV4/CS4-1</f>
        <v>-1.1030305918883543E-2</v>
      </c>
    </row>
    <row r="5" spans="1:128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905">
        <f>CC5-AZ5</f>
        <v>-263.02536214399879</v>
      </c>
      <c r="CE5" s="906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905">
        <f t="shared" ref="CK5:CK13" si="42">CJ5-BG5</f>
        <v>-345.87936214399815</v>
      </c>
      <c r="CL5" s="904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904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1698.085</v>
      </c>
      <c r="DC5" s="319">
        <v>1591.3810000000001</v>
      </c>
      <c r="DD5" s="319">
        <v>1483.4929999999999</v>
      </c>
      <c r="DE5" s="319">
        <f>SUM(DB5:DD5)</f>
        <v>4772.9590000000007</v>
      </c>
      <c r="DF5" s="795">
        <f>CY5+DE5</f>
        <v>10548.185000000001</v>
      </c>
      <c r="DG5" s="905">
        <f>DF5-CC5</f>
        <v>-472.6309999999994</v>
      </c>
      <c r="DH5" s="906">
        <f t="shared" ref="DH5:DH13" si="51">DF5/CC5-1</f>
        <v>-4.2885299963269397E-2</v>
      </c>
      <c r="DI5" s="319">
        <v>1491.5989999999999</v>
      </c>
      <c r="DJ5" s="319">
        <v>1481.075</v>
      </c>
      <c r="DK5" s="319">
        <v>1468.4449999999999</v>
      </c>
      <c r="DL5" s="327">
        <f>SUM(DI5:DK5)</f>
        <v>4441.1189999999997</v>
      </c>
      <c r="DM5" s="652">
        <f t="shared" ref="DM5:DM8" si="52">DL5+DF5</f>
        <v>14989.304</v>
      </c>
      <c r="DN5" s="905">
        <f t="shared" ref="DN5:DN13" si="53">DM5-CJ5</f>
        <v>-472.63100000000122</v>
      </c>
      <c r="DO5" s="904">
        <f t="shared" ref="DO5:DO13" si="54">DM5/CJ5-1</f>
        <v>-3.0567390174645048E-2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5">DS5-CR5</f>
        <v>5723.8535218839161</v>
      </c>
      <c r="DU5" s="904">
        <f t="shared" ref="DU5:DU13" si="56">DS5/CP5-1</f>
        <v>0</v>
      </c>
      <c r="DV5" s="652">
        <f>DM5+DS5</f>
        <v>20713.144</v>
      </c>
      <c r="DW5" s="652">
        <f t="shared" ref="DW5:DW13" si="57">DV5-CS5</f>
        <v>-472.63100000000122</v>
      </c>
      <c r="DX5" s="316">
        <f t="shared" ref="DX5:DX13" si="58">DV5/CS5-1</f>
        <v>-2.2308884145139873E-2</v>
      </c>
    </row>
    <row r="6" spans="1:128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9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60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1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2">BV6+CB6</f>
        <v>2129.4390000000003</v>
      </c>
      <c r="CD6" s="905">
        <f t="shared" ref="CD6:CD13" si="63">CC6-AZ6</f>
        <v>-10.473649999999907</v>
      </c>
      <c r="CE6" s="906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905">
        <f t="shared" si="42"/>
        <v>93.682350000000042</v>
      </c>
      <c r="CL6" s="904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904">
        <f t="shared" si="45"/>
        <v>0.24421244979466716</v>
      </c>
      <c r="CS6" s="652">
        <f t="shared" ref="CS6" si="64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335.01900000000001</v>
      </c>
      <c r="DC6" s="319">
        <v>297.92899999999997</v>
      </c>
      <c r="DD6" s="319">
        <v>239.12899999999999</v>
      </c>
      <c r="DE6" s="319">
        <f>SUM(DB6:DD6)</f>
        <v>872.077</v>
      </c>
      <c r="DF6" s="795">
        <f t="shared" ref="DF6:DF7" si="65">CY6+DE6</f>
        <v>2273.808</v>
      </c>
      <c r="DG6" s="905">
        <f t="shared" ref="DG6:DG11" si="66">DF6-CC6</f>
        <v>144.36899999999969</v>
      </c>
      <c r="DH6" s="906">
        <f t="shared" si="51"/>
        <v>6.7796729561165892E-2</v>
      </c>
      <c r="DI6" s="319">
        <v>264.89499999999998</v>
      </c>
      <c r="DJ6" s="319">
        <v>262.84199999999998</v>
      </c>
      <c r="DK6" s="319">
        <v>330.55099999999999</v>
      </c>
      <c r="DL6" s="327">
        <f>SUM(DI6:DK6)</f>
        <v>858.28800000000001</v>
      </c>
      <c r="DM6" s="652">
        <f t="shared" si="52"/>
        <v>3132.096</v>
      </c>
      <c r="DN6" s="905">
        <f t="shared" si="53"/>
        <v>144.36899999999969</v>
      </c>
      <c r="DO6" s="904">
        <f t="shared" si="54"/>
        <v>4.8320679901476815E-2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5"/>
        <v>1433.7317875502054</v>
      </c>
      <c r="DU6" s="904">
        <f t="shared" si="56"/>
        <v>0</v>
      </c>
      <c r="DV6" s="652">
        <f t="shared" ref="DV6" si="67">DM6+DS6</f>
        <v>4566.0720000000001</v>
      </c>
      <c r="DW6" s="652">
        <f t="shared" si="57"/>
        <v>144.36899999999969</v>
      </c>
      <c r="DX6" s="316">
        <f t="shared" si="58"/>
        <v>3.2650089795718928E-2</v>
      </c>
    </row>
    <row r="7" spans="1:128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9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2"/>
        <v>6.8800000000000008</v>
      </c>
      <c r="CD7" s="905">
        <f t="shared" si="63"/>
        <v>-0.70799999999999841</v>
      </c>
      <c r="CE7" s="906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905">
        <f t="shared" si="42"/>
        <v>-1.0249999999999986</v>
      </c>
      <c r="CL7" s="904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904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1.07</v>
      </c>
      <c r="DC7" s="319">
        <v>1.1060000000000001</v>
      </c>
      <c r="DD7" s="319">
        <v>0.78200000000000003</v>
      </c>
      <c r="DE7" s="319">
        <f t="shared" ref="DE7:DE13" si="75">SUM(DB7:DD7)</f>
        <v>2.9580000000000002</v>
      </c>
      <c r="DF7" s="795">
        <f t="shared" si="65"/>
        <v>7.3010000000000002</v>
      </c>
      <c r="DG7" s="905">
        <f t="shared" si="66"/>
        <v>0.42099999999999937</v>
      </c>
      <c r="DH7" s="906">
        <f t="shared" si="51"/>
        <v>6.1191860465116266E-2</v>
      </c>
      <c r="DI7" s="319">
        <v>0.72</v>
      </c>
      <c r="DJ7" s="319">
        <v>0.68</v>
      </c>
      <c r="DK7" s="319">
        <v>0.89800000000000002</v>
      </c>
      <c r="DL7" s="327">
        <f t="shared" ref="DL7:DL13" si="76">SUM(DI7:DK7)</f>
        <v>2.298</v>
      </c>
      <c r="DM7" s="652">
        <f t="shared" si="52"/>
        <v>9.5990000000000002</v>
      </c>
      <c r="DN7" s="905">
        <f t="shared" si="53"/>
        <v>0.42099999999999937</v>
      </c>
      <c r="DO7" s="904">
        <f t="shared" si="54"/>
        <v>4.5870560034865893E-2</v>
      </c>
      <c r="DP7" s="319">
        <v>1.0049999999999999</v>
      </c>
      <c r="DQ7" s="319">
        <v>1.139</v>
      </c>
      <c r="DR7" s="319">
        <v>1.292</v>
      </c>
      <c r="DS7" s="320">
        <f t="shared" ref="DS7:DS13" si="77">SUM(DP7:DR7)</f>
        <v>3.4359999999999999</v>
      </c>
      <c r="DT7" s="320">
        <f t="shared" si="55"/>
        <v>3.4807595218237419</v>
      </c>
      <c r="DU7" s="904">
        <f t="shared" si="56"/>
        <v>0</v>
      </c>
      <c r="DV7" s="652">
        <f>DM7+DS7</f>
        <v>13.035</v>
      </c>
      <c r="DW7" s="652">
        <f t="shared" si="57"/>
        <v>0.42099999999999937</v>
      </c>
      <c r="DX7" s="316">
        <f t="shared" si="58"/>
        <v>3.3375614396702113E-2</v>
      </c>
    </row>
    <row r="8" spans="1:128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9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905">
        <f t="shared" si="63"/>
        <v>7.9067440000000033</v>
      </c>
      <c r="CE8" s="906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905">
        <f t="shared" si="42"/>
        <v>12.189743999999905</v>
      </c>
      <c r="CL8" s="904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904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83.34</v>
      </c>
      <c r="DC8" s="319">
        <v>78.533000000000001</v>
      </c>
      <c r="DD8" s="319">
        <v>75.555999999999997</v>
      </c>
      <c r="DE8" s="319">
        <f t="shared" si="75"/>
        <v>237.42899999999997</v>
      </c>
      <c r="DF8" s="795">
        <f>CY8+DE8</f>
        <v>517.83100000000002</v>
      </c>
      <c r="DG8" s="905">
        <f t="shared" si="66"/>
        <v>3.0240000000000009</v>
      </c>
      <c r="DH8" s="906">
        <f t="shared" si="51"/>
        <v>5.8740460017054907E-3</v>
      </c>
      <c r="DI8" s="319">
        <v>74.528999999999996</v>
      </c>
      <c r="DJ8" s="319">
        <v>76.897999999999996</v>
      </c>
      <c r="DK8" s="319">
        <v>78.384</v>
      </c>
      <c r="DL8" s="327">
        <f t="shared" si="76"/>
        <v>229.81099999999998</v>
      </c>
      <c r="DM8" s="652">
        <f t="shared" si="52"/>
        <v>747.64200000000005</v>
      </c>
      <c r="DN8" s="905">
        <f t="shared" si="53"/>
        <v>3.0240000000001146</v>
      </c>
      <c r="DO8" s="904">
        <f t="shared" si="54"/>
        <v>4.0611427604491102E-3</v>
      </c>
      <c r="DP8" s="319">
        <v>83.825000000000003</v>
      </c>
      <c r="DQ8" s="319">
        <v>87.45</v>
      </c>
      <c r="DR8" s="654">
        <v>95.432000000000002</v>
      </c>
      <c r="DS8" s="320">
        <f t="shared" si="77"/>
        <v>266.70699999999999</v>
      </c>
      <c r="DT8" s="320">
        <f t="shared" si="55"/>
        <v>266.71294108855352</v>
      </c>
      <c r="DU8" s="904">
        <f t="shared" si="56"/>
        <v>0</v>
      </c>
      <c r="DV8" s="652">
        <f>DM8+DS8</f>
        <v>1014.349</v>
      </c>
      <c r="DW8" s="652">
        <f t="shared" si="57"/>
        <v>3.0240000000001146</v>
      </c>
      <c r="DX8" s="316">
        <f t="shared" si="58"/>
        <v>2.9901367018516645E-3</v>
      </c>
    </row>
    <row r="9" spans="1:128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9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60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2"/>
        <v>50.881999999999998</v>
      </c>
      <c r="CD9" s="905">
        <f t="shared" si="63"/>
        <v>0.95499999999999829</v>
      </c>
      <c r="CE9" s="906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905">
        <f t="shared" si="42"/>
        <v>2.3259999999999934</v>
      </c>
      <c r="CL9" s="904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904">
        <f t="shared" si="45"/>
        <v>3.5805035805035912E-2</v>
      </c>
      <c r="CS9" s="907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8.0559999999999992</v>
      </c>
      <c r="DC9" s="319">
        <v>7.7389999999999999</v>
      </c>
      <c r="DD9" s="319">
        <v>8.3040000000000003</v>
      </c>
      <c r="DE9" s="319">
        <f t="shared" si="75"/>
        <v>24.098999999999997</v>
      </c>
      <c r="DF9" s="795">
        <f t="shared" ref="DF9:DF13" si="80">CY9+DE9</f>
        <v>51.812999999999995</v>
      </c>
      <c r="DG9" s="905">
        <f t="shared" si="66"/>
        <v>0.93099999999999739</v>
      </c>
      <c r="DH9" s="906">
        <f t="shared" si="51"/>
        <v>1.8297236743838541E-2</v>
      </c>
      <c r="DI9" s="319">
        <v>7.8849999999999998</v>
      </c>
      <c r="DJ9" s="319">
        <v>8.1950000000000003</v>
      </c>
      <c r="DK9" s="319">
        <v>7.8879999999999999</v>
      </c>
      <c r="DL9" s="327">
        <f t="shared" si="76"/>
        <v>23.967999999999996</v>
      </c>
      <c r="DM9" s="652">
        <f>DL9+DF9</f>
        <v>75.780999999999992</v>
      </c>
      <c r="DN9" s="905">
        <f t="shared" si="53"/>
        <v>0.93099999999999739</v>
      </c>
      <c r="DO9" s="904">
        <f t="shared" si="54"/>
        <v>1.2438209752839047E-2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7"/>
        <v>26.904000000000003</v>
      </c>
      <c r="DT9" s="320">
        <f t="shared" si="55"/>
        <v>26.868194964194966</v>
      </c>
      <c r="DU9" s="904">
        <f t="shared" si="56"/>
        <v>0</v>
      </c>
      <c r="DV9" s="907">
        <f t="shared" ref="DV9:DV13" si="81">DM9+DS9</f>
        <v>102.685</v>
      </c>
      <c r="DW9" s="652">
        <f t="shared" si="57"/>
        <v>0.9310000000000116</v>
      </c>
      <c r="DX9" s="316">
        <f t="shared" si="58"/>
        <v>9.1495174636870846E-3</v>
      </c>
    </row>
    <row r="10" spans="1:128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9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60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2"/>
        <v>647.67100000000005</v>
      </c>
      <c r="CD10" s="905">
        <f t="shared" si="63"/>
        <v>-9.618268604999912</v>
      </c>
      <c r="CE10" s="906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905">
        <f t="shared" si="42"/>
        <v>-22.80020755299995</v>
      </c>
      <c r="CL10" s="904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904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111.41200000000001</v>
      </c>
      <c r="DC10" s="319">
        <v>99.855000000000004</v>
      </c>
      <c r="DD10" s="319">
        <v>96.715999999999994</v>
      </c>
      <c r="DE10" s="319">
        <f t="shared" si="75"/>
        <v>307.983</v>
      </c>
      <c r="DF10" s="795">
        <f t="shared" si="80"/>
        <v>644.1400000000001</v>
      </c>
      <c r="DG10" s="905">
        <f t="shared" si="66"/>
        <v>-3.5309999999999491</v>
      </c>
      <c r="DH10" s="906">
        <f t="shared" si="51"/>
        <v>-5.4518420617875041E-3</v>
      </c>
      <c r="DI10" s="319">
        <v>94.040061051999999</v>
      </c>
      <c r="DJ10" s="319">
        <v>92.617000000000004</v>
      </c>
      <c r="DK10" s="319">
        <v>92.66</v>
      </c>
      <c r="DL10" s="327">
        <f t="shared" si="76"/>
        <v>279.31706105199999</v>
      </c>
      <c r="DM10" s="652">
        <f t="shared" ref="DM10:DM11" si="82">DL10+DF10</f>
        <v>923.45706105200009</v>
      </c>
      <c r="DN10" s="905">
        <f t="shared" si="53"/>
        <v>-3.5309999999999491</v>
      </c>
      <c r="DO10" s="904">
        <f t="shared" si="54"/>
        <v>-3.8091105466803166E-3</v>
      </c>
      <c r="DP10" s="319">
        <v>117.38</v>
      </c>
      <c r="DQ10" s="319">
        <v>120.973</v>
      </c>
      <c r="DR10" s="654">
        <v>151.453</v>
      </c>
      <c r="DS10" s="320">
        <f t="shared" si="77"/>
        <v>389.80600000000004</v>
      </c>
      <c r="DT10" s="320">
        <f t="shared" si="55"/>
        <v>389.79535442053412</v>
      </c>
      <c r="DU10" s="904">
        <f t="shared" si="56"/>
        <v>0</v>
      </c>
      <c r="DV10" s="652">
        <f t="shared" si="81"/>
        <v>1313.263061052</v>
      </c>
      <c r="DW10" s="652">
        <f t="shared" si="57"/>
        <v>-3.5309999999999491</v>
      </c>
      <c r="DX10" s="316">
        <f t="shared" si="58"/>
        <v>-2.6815127015221707E-3</v>
      </c>
    </row>
    <row r="11" spans="1:128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9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60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2"/>
        <v>166.584</v>
      </c>
      <c r="CD11" s="905">
        <f t="shared" si="63"/>
        <v>7.4499999999999886</v>
      </c>
      <c r="CE11" s="906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905">
        <f t="shared" si="42"/>
        <v>2.09699999999998</v>
      </c>
      <c r="CL11" s="904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904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28.001000000000001</v>
      </c>
      <c r="DC11" s="319">
        <v>24.904</v>
      </c>
      <c r="DD11" s="319">
        <v>21.116</v>
      </c>
      <c r="DE11" s="319">
        <f t="shared" si="75"/>
        <v>74.021000000000001</v>
      </c>
      <c r="DF11" s="795">
        <f t="shared" si="80"/>
        <v>165.886</v>
      </c>
      <c r="DG11" s="905">
        <f t="shared" si="66"/>
        <v>-0.6980000000000075</v>
      </c>
      <c r="DH11" s="906">
        <f t="shared" si="51"/>
        <v>-4.1900782788263369E-3</v>
      </c>
      <c r="DI11" s="319">
        <v>19.93</v>
      </c>
      <c r="DJ11" s="319">
        <v>21.173999999999999</v>
      </c>
      <c r="DK11" s="319">
        <v>23.814</v>
      </c>
      <c r="DL11" s="327">
        <f t="shared" si="76"/>
        <v>64.918000000000006</v>
      </c>
      <c r="DM11" s="652">
        <f t="shared" si="82"/>
        <v>230.804</v>
      </c>
      <c r="DN11" s="905">
        <f t="shared" si="53"/>
        <v>-0.6980000000000075</v>
      </c>
      <c r="DO11" s="904">
        <f t="shared" si="54"/>
        <v>-3.0150927421793705E-3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7"/>
        <v>84.995999999999995</v>
      </c>
      <c r="DT11" s="320">
        <f t="shared" si="55"/>
        <v>85.026268457141555</v>
      </c>
      <c r="DU11" s="904">
        <f t="shared" si="56"/>
        <v>0</v>
      </c>
      <c r="DV11" s="652">
        <f t="shared" si="81"/>
        <v>315.8</v>
      </c>
      <c r="DW11" s="652">
        <f t="shared" si="57"/>
        <v>-0.69799999999997908</v>
      </c>
      <c r="DX11" s="316">
        <f t="shared" si="58"/>
        <v>-2.2053851841085104E-3</v>
      </c>
    </row>
    <row r="12" spans="1:128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908">
        <f t="shared" si="59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60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908">
        <v>7.8639999999999759</v>
      </c>
      <c r="BI12" s="908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2"/>
        <v>820.22199999999998</v>
      </c>
      <c r="CD12" s="905">
        <f>CC12-AZ12</f>
        <v>4.6920000000000073</v>
      </c>
      <c r="CE12" s="906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905">
        <f t="shared" si="42"/>
        <v>2.7719999999999345</v>
      </c>
      <c r="CL12" s="904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904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131.874</v>
      </c>
      <c r="DC12" s="319">
        <v>120.989</v>
      </c>
      <c r="DD12" s="319">
        <v>117.03</v>
      </c>
      <c r="DE12" s="319">
        <f t="shared" si="75"/>
        <v>369.89300000000003</v>
      </c>
      <c r="DF12" s="795">
        <f t="shared" si="80"/>
        <v>819.61900000000003</v>
      </c>
      <c r="DG12" s="905">
        <f>DF12-CC12</f>
        <v>-0.6029999999999518</v>
      </c>
      <c r="DH12" s="906">
        <f t="shared" si="51"/>
        <v>-7.3516682068996975E-4</v>
      </c>
      <c r="DI12" s="319">
        <v>113.59399999999999</v>
      </c>
      <c r="DJ12" s="319">
        <v>113.63800000000001</v>
      </c>
      <c r="DK12" s="319">
        <v>113.21299999999999</v>
      </c>
      <c r="DL12" s="327">
        <f t="shared" si="76"/>
        <v>340.44499999999999</v>
      </c>
      <c r="DM12" s="652">
        <f>DL12+DF12</f>
        <v>1160.0640000000001</v>
      </c>
      <c r="DN12" s="905">
        <f t="shared" si="53"/>
        <v>-0.60299999999983811</v>
      </c>
      <c r="DO12" s="904">
        <f t="shared" si="54"/>
        <v>-5.1952885711392671E-4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7"/>
        <v>414.27599999999995</v>
      </c>
      <c r="DT12" s="320">
        <f t="shared" si="55"/>
        <v>414.24266084657398</v>
      </c>
      <c r="DU12" s="904">
        <f t="shared" si="56"/>
        <v>0</v>
      </c>
      <c r="DV12" s="652">
        <f t="shared" si="81"/>
        <v>1574.3400000000001</v>
      </c>
      <c r="DW12" s="652">
        <f t="shared" si="57"/>
        <v>-0.60299999999961074</v>
      </c>
      <c r="DX12" s="316">
        <f t="shared" si="58"/>
        <v>-3.8287099914069422E-4</v>
      </c>
    </row>
    <row r="13" spans="1:128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9"/>
        <v>555.44981200000007</v>
      </c>
      <c r="AI13" s="909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60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910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2"/>
        <v>66.402000000000015</v>
      </c>
      <c r="CD13" s="911">
        <f t="shared" si="63"/>
        <v>-0.49997099999998795</v>
      </c>
      <c r="CE13" s="912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911">
        <f t="shared" si="42"/>
        <v>0.93702900000000966</v>
      </c>
      <c r="CL13" s="913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913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10.746</v>
      </c>
      <c r="DC13" s="466">
        <v>9.3130000000000006</v>
      </c>
      <c r="DD13" s="466">
        <v>7.6689999999999996</v>
      </c>
      <c r="DE13" s="330">
        <f t="shared" si="75"/>
        <v>27.728000000000002</v>
      </c>
      <c r="DF13" s="796">
        <f t="shared" si="80"/>
        <v>63.506999999999998</v>
      </c>
      <c r="DG13" s="911">
        <f t="shared" ref="DG13" si="84">DF13-CC13</f>
        <v>-2.8950000000000173</v>
      </c>
      <c r="DH13" s="912">
        <f t="shared" si="51"/>
        <v>-4.3598084395048642E-2</v>
      </c>
      <c r="DI13" s="329">
        <v>6.431</v>
      </c>
      <c r="DJ13" s="330">
        <v>6.6820000000000004</v>
      </c>
      <c r="DK13" s="330">
        <v>9.3659999999999997</v>
      </c>
      <c r="DL13" s="332">
        <f t="shared" si="76"/>
        <v>22.478999999999999</v>
      </c>
      <c r="DM13" s="655">
        <f t="shared" ref="DM13" si="85">DL13+DF13</f>
        <v>85.98599999999999</v>
      </c>
      <c r="DN13" s="911">
        <f t="shared" si="53"/>
        <v>-2.8950000000000244</v>
      </c>
      <c r="DO13" s="913">
        <f t="shared" si="54"/>
        <v>-3.2571640733115359E-2</v>
      </c>
      <c r="DP13" s="330">
        <v>9.9610000000000003</v>
      </c>
      <c r="DQ13" s="330">
        <v>11.047000000000001</v>
      </c>
      <c r="DR13" s="330">
        <v>12.513</v>
      </c>
      <c r="DS13" s="331">
        <f t="shared" si="77"/>
        <v>33.521000000000001</v>
      </c>
      <c r="DT13" s="331">
        <f t="shared" si="55"/>
        <v>33.530485255008571</v>
      </c>
      <c r="DU13" s="913">
        <f t="shared" si="56"/>
        <v>0</v>
      </c>
      <c r="DV13" s="655">
        <f t="shared" si="81"/>
        <v>119.50699999999999</v>
      </c>
      <c r="DW13" s="655">
        <f t="shared" si="57"/>
        <v>-2.8950000000000244</v>
      </c>
      <c r="DX13" s="316">
        <f t="shared" si="58"/>
        <v>-2.3651574320681212E-2</v>
      </c>
    </row>
    <row r="14" spans="1:128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25">
      <c r="A15" s="874" t="s">
        <v>150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92"/>
      <c r="W15" s="892"/>
      <c r="X15" s="892"/>
    </row>
    <row r="16" spans="1:128" ht="43.5" customHeight="1" x14ac:dyDescent="0.25">
      <c r="A16" s="3"/>
      <c r="B16" s="880">
        <v>2011</v>
      </c>
      <c r="C16" s="880"/>
      <c r="D16" s="880"/>
      <c r="E16" s="880"/>
      <c r="F16" s="880"/>
      <c r="G16" s="880"/>
      <c r="H16" s="880"/>
      <c r="I16" s="893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894">
        <v>2012</v>
      </c>
      <c r="V16" s="880"/>
      <c r="W16" s="880"/>
      <c r="X16" s="880"/>
      <c r="Y16" s="880"/>
      <c r="Z16" s="880"/>
      <c r="AA16" s="880"/>
      <c r="AB16" s="893"/>
      <c r="AC16" s="808"/>
      <c r="AD16" s="806"/>
      <c r="AE16" s="806"/>
      <c r="AF16" s="806"/>
      <c r="AG16" s="806"/>
      <c r="AH16" s="807"/>
      <c r="AI16" s="137" t="s">
        <v>135</v>
      </c>
      <c r="AJ16" s="821"/>
      <c r="AK16" s="821"/>
      <c r="AL16" s="821"/>
      <c r="AM16" s="821"/>
      <c r="AN16" s="821"/>
      <c r="AO16" s="821"/>
      <c r="AP16" s="821" t="s">
        <v>135</v>
      </c>
      <c r="AQ16" s="821"/>
      <c r="AR16" s="894">
        <v>2013</v>
      </c>
      <c r="AS16" s="880"/>
      <c r="AT16" s="880"/>
      <c r="AU16" s="880"/>
      <c r="AV16" s="880"/>
      <c r="AW16" s="880"/>
      <c r="AX16" s="880"/>
      <c r="AY16" s="914"/>
      <c r="AZ16" s="806"/>
      <c r="BA16" s="895" t="s">
        <v>230</v>
      </c>
      <c r="BB16" s="895"/>
      <c r="BC16" s="806"/>
      <c r="BD16" s="806"/>
      <c r="BE16" s="806"/>
      <c r="BF16" s="806"/>
      <c r="BG16" s="137"/>
      <c r="BH16" s="821"/>
      <c r="BI16" s="821"/>
      <c r="BJ16" s="821"/>
      <c r="BK16" s="821"/>
      <c r="BL16" s="821"/>
      <c r="BM16" s="657"/>
      <c r="BN16" s="896" t="s">
        <v>265</v>
      </c>
      <c r="BO16" s="897"/>
      <c r="BP16" s="821"/>
      <c r="BQ16" s="896" t="s">
        <v>267</v>
      </c>
      <c r="BR16" s="915"/>
      <c r="BS16" s="808">
        <v>2014</v>
      </c>
      <c r="BT16" s="806"/>
      <c r="BU16" s="806"/>
      <c r="BV16" s="806"/>
      <c r="BW16" s="896" t="s">
        <v>280</v>
      </c>
      <c r="BX16" s="897"/>
      <c r="BY16" s="806"/>
      <c r="BZ16" s="806"/>
      <c r="CA16" s="806"/>
      <c r="CB16" s="822"/>
      <c r="CC16" s="806"/>
      <c r="CD16" s="916" t="s">
        <v>352</v>
      </c>
      <c r="CE16" s="917"/>
      <c r="CF16" s="806"/>
      <c r="CG16" s="806"/>
      <c r="CH16" s="806"/>
      <c r="CI16" s="918"/>
      <c r="CJ16" s="494"/>
      <c r="CK16" s="900" t="s">
        <v>353</v>
      </c>
      <c r="CL16" s="821"/>
      <c r="CM16" s="821"/>
      <c r="CN16" s="821"/>
      <c r="CO16" s="821"/>
      <c r="CP16" s="657"/>
      <c r="CQ16" s="896" t="s">
        <v>282</v>
      </c>
      <c r="CR16" s="897"/>
      <c r="CS16" s="821"/>
      <c r="CT16" s="896" t="s">
        <v>354</v>
      </c>
      <c r="CU16" s="915"/>
      <c r="CV16" s="808">
        <v>2015</v>
      </c>
      <c r="CW16" s="806"/>
      <c r="CX16" s="806"/>
      <c r="CY16" s="806"/>
      <c r="CZ16" s="896" t="s">
        <v>346</v>
      </c>
      <c r="DA16" s="897"/>
      <c r="DB16" s="806"/>
      <c r="DC16" s="806"/>
      <c r="DD16" s="806"/>
      <c r="DE16" s="822"/>
      <c r="DF16" s="806"/>
      <c r="DG16" s="916" t="s">
        <v>355</v>
      </c>
      <c r="DH16" s="917"/>
      <c r="DI16" s="806"/>
      <c r="DJ16" s="806"/>
      <c r="DK16" s="806"/>
      <c r="DL16" s="918"/>
      <c r="DM16" s="494"/>
      <c r="DN16" s="900" t="s">
        <v>356</v>
      </c>
      <c r="DO16" s="821"/>
      <c r="DP16" s="821"/>
      <c r="DQ16" s="821"/>
      <c r="DR16" s="821"/>
      <c r="DS16" s="657"/>
      <c r="DT16" s="896" t="s">
        <v>349</v>
      </c>
      <c r="DU16" s="897"/>
      <c r="DV16" s="821"/>
      <c r="DW16" s="896" t="s">
        <v>357</v>
      </c>
      <c r="DX16" s="915"/>
    </row>
    <row r="17" spans="1:129" ht="22.5" customHeight="1" x14ac:dyDescent="0.25">
      <c r="A17" s="215"/>
      <c r="B17" s="821" t="s">
        <v>0</v>
      </c>
      <c r="C17" s="821" t="s">
        <v>1</v>
      </c>
      <c r="D17" s="821" t="s">
        <v>2</v>
      </c>
      <c r="E17" s="494" t="s">
        <v>3</v>
      </c>
      <c r="F17" s="496" t="s">
        <v>4</v>
      </c>
      <c r="G17" s="821" t="s">
        <v>5</v>
      </c>
      <c r="H17" s="821" t="s">
        <v>8</v>
      </c>
      <c r="I17" s="821" t="s">
        <v>6</v>
      </c>
      <c r="J17" s="137" t="s">
        <v>137</v>
      </c>
      <c r="K17" s="821" t="s">
        <v>100</v>
      </c>
      <c r="L17" s="821" t="s">
        <v>101</v>
      </c>
      <c r="M17" s="821" t="s">
        <v>102</v>
      </c>
      <c r="N17" s="494" t="s">
        <v>103</v>
      </c>
      <c r="O17" s="337" t="s">
        <v>138</v>
      </c>
      <c r="P17" s="821" t="s">
        <v>104</v>
      </c>
      <c r="Q17" s="821" t="s">
        <v>105</v>
      </c>
      <c r="R17" s="821" t="s">
        <v>106</v>
      </c>
      <c r="S17" s="821" t="s">
        <v>107</v>
      </c>
      <c r="T17" s="338" t="s">
        <v>139</v>
      </c>
      <c r="U17" s="496" t="s">
        <v>0</v>
      </c>
      <c r="V17" s="821" t="s">
        <v>1</v>
      </c>
      <c r="W17" s="821" t="s">
        <v>2</v>
      </c>
      <c r="X17" s="494" t="s">
        <v>3</v>
      </c>
      <c r="Y17" s="821" t="s">
        <v>4</v>
      </c>
      <c r="Z17" s="821" t="s">
        <v>5</v>
      </c>
      <c r="AA17" s="821" t="s">
        <v>8</v>
      </c>
      <c r="AB17" s="494" t="s">
        <v>6</v>
      </c>
      <c r="AC17" s="137" t="s">
        <v>140</v>
      </c>
      <c r="AD17" s="496" t="s">
        <v>100</v>
      </c>
      <c r="AE17" s="821" t="s">
        <v>101</v>
      </c>
      <c r="AF17" s="821" t="s">
        <v>102</v>
      </c>
      <c r="AG17" s="494" t="s">
        <v>103</v>
      </c>
      <c r="AH17" s="494" t="s">
        <v>138</v>
      </c>
      <c r="AI17" s="137" t="s">
        <v>151</v>
      </c>
      <c r="AJ17" s="821" t="s">
        <v>121</v>
      </c>
      <c r="AK17" s="496" t="s">
        <v>104</v>
      </c>
      <c r="AL17" s="821" t="s">
        <v>105</v>
      </c>
      <c r="AM17" s="821" t="s">
        <v>106</v>
      </c>
      <c r="AN17" s="821" t="s">
        <v>107</v>
      </c>
      <c r="AO17" s="137" t="s">
        <v>139</v>
      </c>
      <c r="AP17" s="821" t="s">
        <v>151</v>
      </c>
      <c r="AQ17" s="821" t="s">
        <v>121</v>
      </c>
      <c r="AR17" s="496" t="s">
        <v>0</v>
      </c>
      <c r="AS17" s="821" t="s">
        <v>1</v>
      </c>
      <c r="AT17" s="821" t="s">
        <v>2</v>
      </c>
      <c r="AU17" s="494" t="s">
        <v>3</v>
      </c>
      <c r="AV17" s="821" t="s">
        <v>4</v>
      </c>
      <c r="AW17" s="821" t="s">
        <v>5</v>
      </c>
      <c r="AX17" s="821" t="s">
        <v>8</v>
      </c>
      <c r="AY17" s="309" t="s">
        <v>6</v>
      </c>
      <c r="AZ17" s="494" t="s">
        <v>231</v>
      </c>
      <c r="BA17" s="821" t="s">
        <v>246</v>
      </c>
      <c r="BB17" s="821" t="s">
        <v>121</v>
      </c>
      <c r="BC17" s="496" t="s">
        <v>100</v>
      </c>
      <c r="BD17" s="821" t="s">
        <v>101</v>
      </c>
      <c r="BE17" s="821" t="s">
        <v>102</v>
      </c>
      <c r="BF17" s="494" t="s">
        <v>103</v>
      </c>
      <c r="BG17" s="494" t="s">
        <v>138</v>
      </c>
      <c r="BH17" s="821" t="s">
        <v>246</v>
      </c>
      <c r="BI17" s="821" t="s">
        <v>121</v>
      </c>
      <c r="BJ17" s="496" t="s">
        <v>104</v>
      </c>
      <c r="BK17" s="821" t="s">
        <v>105</v>
      </c>
      <c r="BL17" s="821" t="s">
        <v>106</v>
      </c>
      <c r="BM17" s="658" t="s">
        <v>107</v>
      </c>
      <c r="BN17" s="309" t="s">
        <v>268</v>
      </c>
      <c r="BO17" s="309" t="s">
        <v>121</v>
      </c>
      <c r="BP17" s="821" t="s">
        <v>139</v>
      </c>
      <c r="BQ17" s="137" t="s">
        <v>151</v>
      </c>
      <c r="BR17" s="494" t="s">
        <v>121</v>
      </c>
      <c r="BS17" s="496" t="s">
        <v>0</v>
      </c>
      <c r="BT17" s="821" t="s">
        <v>1</v>
      </c>
      <c r="BU17" s="821" t="s">
        <v>2</v>
      </c>
      <c r="BV17" s="494" t="s">
        <v>3</v>
      </c>
      <c r="BW17" s="309" t="s">
        <v>268</v>
      </c>
      <c r="BX17" s="309" t="s">
        <v>121</v>
      </c>
      <c r="BY17" s="821" t="s">
        <v>4</v>
      </c>
      <c r="BZ17" s="821" t="s">
        <v>5</v>
      </c>
      <c r="CA17" s="821" t="s">
        <v>8</v>
      </c>
      <c r="CB17" s="309" t="s">
        <v>6</v>
      </c>
      <c r="CC17" s="821" t="s">
        <v>284</v>
      </c>
      <c r="CD17" s="496" t="s">
        <v>246</v>
      </c>
      <c r="CE17" s="494" t="s">
        <v>121</v>
      </c>
      <c r="CF17" s="821" t="s">
        <v>100</v>
      </c>
      <c r="CG17" s="821" t="s">
        <v>101</v>
      </c>
      <c r="CH17" s="821" t="s">
        <v>102</v>
      </c>
      <c r="CI17" s="137" t="s">
        <v>103</v>
      </c>
      <c r="CJ17" s="494" t="s">
        <v>138</v>
      </c>
      <c r="CK17" s="821" t="s">
        <v>246</v>
      </c>
      <c r="CL17" s="821" t="s">
        <v>121</v>
      </c>
      <c r="CM17" s="496" t="s">
        <v>104</v>
      </c>
      <c r="CN17" s="821" t="s">
        <v>105</v>
      </c>
      <c r="CO17" s="821" t="s">
        <v>106</v>
      </c>
      <c r="CP17" s="658" t="s">
        <v>107</v>
      </c>
      <c r="CQ17" s="309" t="s">
        <v>268</v>
      </c>
      <c r="CR17" s="309" t="s">
        <v>121</v>
      </c>
      <c r="CS17" s="821" t="s">
        <v>139</v>
      </c>
      <c r="CT17" s="137" t="s">
        <v>151</v>
      </c>
      <c r="CU17" s="494" t="s">
        <v>121</v>
      </c>
      <c r="CV17" s="496" t="s">
        <v>0</v>
      </c>
      <c r="CW17" s="821" t="s">
        <v>1</v>
      </c>
      <c r="CX17" s="821" t="s">
        <v>2</v>
      </c>
      <c r="CY17" s="494" t="s">
        <v>3</v>
      </c>
      <c r="CZ17" s="309" t="s">
        <v>268</v>
      </c>
      <c r="DA17" s="309" t="s">
        <v>121</v>
      </c>
      <c r="DB17" s="821" t="s">
        <v>4</v>
      </c>
      <c r="DC17" s="821" t="s">
        <v>5</v>
      </c>
      <c r="DD17" s="821" t="s">
        <v>8</v>
      </c>
      <c r="DE17" s="309" t="s">
        <v>6</v>
      </c>
      <c r="DF17" s="821" t="s">
        <v>351</v>
      </c>
      <c r="DG17" s="496" t="s">
        <v>246</v>
      </c>
      <c r="DH17" s="494" t="s">
        <v>121</v>
      </c>
      <c r="DI17" s="821" t="s">
        <v>100</v>
      </c>
      <c r="DJ17" s="821" t="s">
        <v>101</v>
      </c>
      <c r="DK17" s="821" t="s">
        <v>102</v>
      </c>
      <c r="DL17" s="137" t="s">
        <v>103</v>
      </c>
      <c r="DM17" s="494" t="s">
        <v>138</v>
      </c>
      <c r="DN17" s="821" t="s">
        <v>246</v>
      </c>
      <c r="DO17" s="821" t="s">
        <v>121</v>
      </c>
      <c r="DP17" s="496" t="s">
        <v>104</v>
      </c>
      <c r="DQ17" s="821" t="s">
        <v>105</v>
      </c>
      <c r="DR17" s="821" t="s">
        <v>106</v>
      </c>
      <c r="DS17" s="658" t="s">
        <v>107</v>
      </c>
      <c r="DT17" s="309" t="s">
        <v>268</v>
      </c>
      <c r="DU17" s="309" t="s">
        <v>121</v>
      </c>
      <c r="DV17" s="821" t="s">
        <v>139</v>
      </c>
      <c r="DW17" s="137" t="s">
        <v>151</v>
      </c>
      <c r="DX17" s="494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919">
        <f>CC18-AZ18</f>
        <v>0.24153304526502417</v>
      </c>
      <c r="CE18" s="920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921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904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3.2946570285560877</v>
      </c>
      <c r="DC18" s="340">
        <f t="shared" ref="DC18" si="95">SUMPRODUCT(DC5:DC13,DC19:DC27)/DC4</f>
        <v>3.214387891394201</v>
      </c>
      <c r="DD18" s="340">
        <f>SUMPRODUCT(DD5:DD13,DD19:DD27)/DD4</f>
        <v>3.2073336745428156</v>
      </c>
      <c r="DE18" s="340">
        <f>SUMPRODUCT(DE5:DE13,DE19:DE27)/DE4</f>
        <v>3.2398955253586568</v>
      </c>
      <c r="DF18" s="340">
        <f>SUMPRODUCT(DF5:DF13,DF19:DF27)/DF4</f>
        <v>3.5307535010352944</v>
      </c>
      <c r="DG18" s="919">
        <f>DF18-CC18</f>
        <v>0.23321306067954906</v>
      </c>
      <c r="DH18" s="920">
        <f>DF18/CC18-1</f>
        <v>7.0723336043269081E-2</v>
      </c>
      <c r="DI18" s="340">
        <f>SUMPRODUCT(DI5:DI13,DI19:DI27)/DI4</f>
        <v>3.4064198027045682</v>
      </c>
      <c r="DJ18" s="340">
        <f t="shared" ref="DJ18" si="96">SUMPRODUCT(DJ5:DJ13,DJ19:DJ27)/DJ4</f>
        <v>3.3170596933511147</v>
      </c>
      <c r="DK18" s="340">
        <f>SUMPRODUCT(DK5:DK13,DK19:DK27)/DK4</f>
        <v>3.562936015589254</v>
      </c>
      <c r="DL18" s="341">
        <f>SUMPRODUCT(DL5:DL13,DL19:DL27)/DL4</f>
        <v>3.4290609852830869</v>
      </c>
      <c r="DM18" s="342">
        <f>SUMPRODUCT(DM5:DM13,DM19:DM27)/DM4</f>
        <v>3.4987144284611134</v>
      </c>
      <c r="DN18" s="590">
        <f>DM18-CJ18</f>
        <v>0.1579552502522974</v>
      </c>
      <c r="DO18" s="921">
        <f>DM18/CJ18-1</f>
        <v>4.7281244120381816E-2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904">
        <f>DS18/CP18-1</f>
        <v>0</v>
      </c>
      <c r="DV18" s="342">
        <f>SUMPRODUCT(DV5:DV13,DV19:DV27)/DV4</f>
        <v>3.5724161681658035</v>
      </c>
      <c r="DW18" s="660">
        <f>DV18-CS18</f>
        <v>0.11705786977139798</v>
      </c>
      <c r="DX18" s="316">
        <v>7.1054724746998588E-2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919">
        <f>CC19-AZ19</f>
        <v>0.13946580430576949</v>
      </c>
      <c r="CE19" s="920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921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904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2.6447444162904001</v>
      </c>
      <c r="DC19" s="348">
        <v>2.5722258154499333</v>
      </c>
      <c r="DD19" s="348">
        <v>2.6238245940942839</v>
      </c>
      <c r="DE19" s="347">
        <f>AVERAGE(DB19,DD19,DC19)</f>
        <v>2.6135982752782057</v>
      </c>
      <c r="DF19" s="348">
        <f>AVERAGE(CY19,DE19)</f>
        <v>2.8921485779286957</v>
      </c>
      <c r="DG19" s="919">
        <f>DF19-CC19</f>
        <v>0.21368277362292609</v>
      </c>
      <c r="DH19" s="920">
        <f t="shared" ref="DH19:DH27" si="127">DF19/CC19-1</f>
        <v>7.9778048045048955E-2</v>
      </c>
      <c r="DI19" s="348">
        <v>2.7500400149361943</v>
      </c>
      <c r="DJ19" s="348">
        <v>2.64</v>
      </c>
      <c r="DK19" s="348">
        <v>2.8319922264934534</v>
      </c>
      <c r="DL19" s="350">
        <f>AVERAGE(DI19,DK19,DJ19)</f>
        <v>2.7406774138098826</v>
      </c>
      <c r="DM19" s="347">
        <f>AVERAGE(CY19,DE19,DL19)</f>
        <v>2.8416581898890914</v>
      </c>
      <c r="DN19" s="590">
        <f t="shared" ref="DN19:DN27" si="128">DM19-CJ19</f>
        <v>0.14245518241528421</v>
      </c>
      <c r="DO19" s="921">
        <f t="shared" ref="DO19:DO27" si="129">DM19/CJ19-1</f>
        <v>5.2776757443156797E-2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904">
        <f t="shared" ref="DU19:DU27" si="131">DS19/CP19-1</f>
        <v>0</v>
      </c>
      <c r="DV19" s="347">
        <f>AVERAGE(CY19,DE19,DL19,DS19)</f>
        <v>2.915548586051051</v>
      </c>
      <c r="DW19" s="662">
        <f t="shared" ref="DW19:DW27" si="132">DV19-CS19</f>
        <v>0.10684138681146305</v>
      </c>
      <c r="DX19" s="316">
        <f>DV19/CS19-1</f>
        <v>3.8039346657561479E-2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919">
        <f t="shared" ref="CD20:CD27" si="140">CC20-AZ20</f>
        <v>0.61701349797382932</v>
      </c>
      <c r="CE20" s="920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921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904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5.2213236009616164</v>
      </c>
      <c r="DC20" s="348">
        <v>5.1425152108439303</v>
      </c>
      <c r="DD20" s="348">
        <v>5.0743137397576374</v>
      </c>
      <c r="DE20" s="347">
        <f t="shared" ref="DE20" si="146">AVERAGE(DB20,DD20,DC20)</f>
        <v>5.1460508505210614</v>
      </c>
      <c r="DF20" s="348">
        <f>AVERAGE(CY20,DE20)</f>
        <v>5.2971811631829526</v>
      </c>
      <c r="DG20" s="919">
        <f t="shared" ref="DG20:DG25" si="147">DF20-CC20</f>
        <v>9.9155737922422382E-2</v>
      </c>
      <c r="DH20" s="920">
        <f t="shared" si="127"/>
        <v>1.9075654659279184E-2</v>
      </c>
      <c r="DI20" s="348">
        <v>5.4974891976229117</v>
      </c>
      <c r="DJ20" s="348">
        <v>5.3528581249793117</v>
      </c>
      <c r="DK20" s="348">
        <v>5.5611682447407453</v>
      </c>
      <c r="DL20" s="350">
        <f t="shared" ref="DL20" si="148">AVERAGE(DI20,DK20,DJ20)</f>
        <v>5.4705051891143226</v>
      </c>
      <c r="DM20" s="347">
        <f t="shared" ref="DM20:DM27" si="149">AVERAGE(CY20,DE20,DL20)</f>
        <v>5.3549558384934093</v>
      </c>
      <c r="DN20" s="590">
        <f t="shared" si="128"/>
        <v>6.6103825281614625E-2</v>
      </c>
      <c r="DO20" s="921">
        <f t="shared" si="129"/>
        <v>1.24987095718474E-2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50">DS20-CR20</f>
        <v>5.5671829748028872</v>
      </c>
      <c r="DU20" s="904">
        <f t="shared" si="131"/>
        <v>0</v>
      </c>
      <c r="DV20" s="347">
        <f t="shared" ref="DV20:DV27" si="151">AVERAGE(CY20,DE20,DL20,DS20)</f>
        <v>5.4219099439191734</v>
      </c>
      <c r="DW20" s="662">
        <f t="shared" si="132"/>
        <v>4.9577868961210747E-2</v>
      </c>
      <c r="DX20" s="316">
        <f t="shared" ref="DX20:DX22" si="152">DV20/CS20-1</f>
        <v>9.2283701508899529E-3</v>
      </c>
    </row>
    <row r="21" spans="1:129" s="481" customFormat="1" x14ac:dyDescent="0.25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919">
        <f t="shared" si="140"/>
        <v>1.476450473644455</v>
      </c>
      <c r="CE21" s="920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921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904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12.890894359543692</v>
      </c>
      <c r="DC21" s="472">
        <v>11.374528308713128</v>
      </c>
      <c r="DD21" s="472">
        <v>10.153280173609913</v>
      </c>
      <c r="DE21" s="473">
        <f>AVERAGE(DB21,DD21,DC21)</f>
        <v>11.472900947288911</v>
      </c>
      <c r="DF21" s="348">
        <f>AVERAGE(CY21,DE21)</f>
        <v>11.65011117147915</v>
      </c>
      <c r="DG21" s="919">
        <f t="shared" si="147"/>
        <v>-0.30467263549864043</v>
      </c>
      <c r="DH21" s="920">
        <f t="shared" si="127"/>
        <v>-2.5485415748029538E-2</v>
      </c>
      <c r="DI21" s="472">
        <v>10.940152373978322</v>
      </c>
      <c r="DJ21" s="472">
        <v>11.266125312582743</v>
      </c>
      <c r="DK21" s="472">
        <v>11.976217924030571</v>
      </c>
      <c r="DL21" s="475">
        <v>11.44</v>
      </c>
      <c r="DM21" s="662">
        <f t="shared" si="149"/>
        <v>11.580074114319432</v>
      </c>
      <c r="DN21" s="590">
        <f t="shared" si="128"/>
        <v>-0.20311509033242814</v>
      </c>
      <c r="DO21" s="921">
        <f t="shared" si="129"/>
        <v>-1.7237700829945135E-2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50"/>
        <v>11.353816561802624</v>
      </c>
      <c r="DU21" s="904">
        <f t="shared" si="131"/>
        <v>0</v>
      </c>
      <c r="DV21" s="347">
        <f t="shared" si="151"/>
        <v>11.501032797428202</v>
      </c>
      <c r="DW21" s="662">
        <f t="shared" si="132"/>
        <v>-0.15233631774932022</v>
      </c>
      <c r="DX21" s="316">
        <f t="shared" si="152"/>
        <v>-1.3072298340821908E-2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919">
        <f t="shared" si="140"/>
        <v>0.28104362086145773</v>
      </c>
      <c r="CE22" s="920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921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904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4.2942622911024344</v>
      </c>
      <c r="DC22" s="348">
        <v>4.242807714487026</v>
      </c>
      <c r="DD22" s="348">
        <v>4.2261403550015526</v>
      </c>
      <c r="DE22" s="347">
        <f t="shared" ref="DE22:DE27" si="157">AVERAGE(DB22,DD22,DC22)</f>
        <v>4.2544034535303377</v>
      </c>
      <c r="DF22" s="348">
        <f t="shared" ref="DF22:DF27" si="158">AVERAGE(CY22,DE22)</f>
        <v>4.4790854000420204</v>
      </c>
      <c r="DG22" s="919">
        <f t="shared" si="147"/>
        <v>0.21521700661018528</v>
      </c>
      <c r="DH22" s="920">
        <f t="shared" si="127"/>
        <v>5.0474589445985485E-2</v>
      </c>
      <c r="DI22" s="348">
        <v>4.6372687141917908</v>
      </c>
      <c r="DJ22" s="348">
        <v>4.6209274079237224</v>
      </c>
      <c r="DK22" s="348">
        <v>4.6327527413478631</v>
      </c>
      <c r="DL22" s="350">
        <f>AVERAGE(DI22,DK22,DJ22)</f>
        <v>4.6303162878211248</v>
      </c>
      <c r="DM22" s="662">
        <f t="shared" si="149"/>
        <v>4.5294956959683885</v>
      </c>
      <c r="DN22" s="590">
        <f t="shared" si="128"/>
        <v>0.14347800440679048</v>
      </c>
      <c r="DO22" s="921">
        <f t="shared" si="129"/>
        <v>3.2712591352021425E-2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50"/>
        <v>4.552509152057894</v>
      </c>
      <c r="DU22" s="904">
        <f t="shared" si="131"/>
        <v>0</v>
      </c>
      <c r="DV22" s="347">
        <f t="shared" si="151"/>
        <v>4.5549233377279528</v>
      </c>
      <c r="DW22" s="662">
        <f t="shared" si="132"/>
        <v>0.10760850330509264</v>
      </c>
      <c r="DX22" s="316">
        <f t="shared" si="152"/>
        <v>2.4196286368616704E-2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919">
        <f t="shared" si="140"/>
        <v>1.4278594759150369</v>
      </c>
      <c r="CE23" s="920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9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921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904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358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6.6589999999999998</v>
      </c>
      <c r="DC23" s="348">
        <v>7.1420000000000003</v>
      </c>
      <c r="DD23" s="348">
        <v>6.3540000000000001</v>
      </c>
      <c r="DE23" s="347">
        <f t="shared" si="157"/>
        <v>6.7183333333333337</v>
      </c>
      <c r="DF23" s="348">
        <f t="shared" si="158"/>
        <v>6.7548136595371933</v>
      </c>
      <c r="DG23" s="919">
        <f t="shared" si="147"/>
        <v>2.5860394626127103E-2</v>
      </c>
      <c r="DH23" s="920">
        <f t="shared" si="127"/>
        <v>3.8431526580782194E-3</v>
      </c>
      <c r="DI23" s="348">
        <v>6.3840000000000003</v>
      </c>
      <c r="DJ23" s="348">
        <v>6.4359999999999999</v>
      </c>
      <c r="DK23" s="348">
        <v>6.47</v>
      </c>
      <c r="DL23" s="350">
        <f t="shared" ref="DL23:DL27" si="160">AVERAGE(DI23,DK23,DJ23)</f>
        <v>6.43</v>
      </c>
      <c r="DM23" s="662">
        <f t="shared" si="149"/>
        <v>6.6465424396914621</v>
      </c>
      <c r="DN23" s="590">
        <f t="shared" si="128"/>
        <v>1.724026308408444E-2</v>
      </c>
      <c r="DO23" s="921">
        <f t="shared" si="129"/>
        <v>2.600615060951661E-3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50"/>
        <v>6.6911281670158376</v>
      </c>
      <c r="DU23" s="904">
        <f t="shared" si="131"/>
        <v>0</v>
      </c>
      <c r="DV23" s="347">
        <f t="shared" si="151"/>
        <v>6.6949261612440818</v>
      </c>
      <c r="DW23" s="662">
        <f t="shared" si="132"/>
        <v>1.2930197313063552E-2</v>
      </c>
      <c r="DX23" s="316" t="s">
        <v>358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919">
        <f t="shared" si="140"/>
        <v>0.40306365390770127</v>
      </c>
      <c r="CE24" s="920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9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921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904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3.5288813773246064</v>
      </c>
      <c r="DC24" s="348">
        <v>3.5700733364560433</v>
      </c>
      <c r="DD24" s="348">
        <v>3.8142272096655581</v>
      </c>
      <c r="DE24" s="347">
        <f t="shared" si="157"/>
        <v>3.637727307815402</v>
      </c>
      <c r="DF24" s="348">
        <f t="shared" si="158"/>
        <v>3.6255720649684866</v>
      </c>
      <c r="DG24" s="919">
        <f t="shared" si="147"/>
        <v>8.8375077727452123E-2</v>
      </c>
      <c r="DH24" s="920">
        <f t="shared" si="127"/>
        <v>2.4984494232644705E-2</v>
      </c>
      <c r="DI24" s="348">
        <v>4.1017792549784451</v>
      </c>
      <c r="DJ24" s="348">
        <v>4.1093224341625731</v>
      </c>
      <c r="DK24" s="348">
        <v>4.0936981657728557</v>
      </c>
      <c r="DL24" s="350">
        <f t="shared" si="160"/>
        <v>4.101599951637958</v>
      </c>
      <c r="DM24" s="662">
        <f t="shared" si="149"/>
        <v>3.7842480271916439</v>
      </c>
      <c r="DN24" s="590">
        <f t="shared" si="128"/>
        <v>5.8916718484968378E-2</v>
      </c>
      <c r="DO24" s="921">
        <f t="shared" si="129"/>
        <v>1.5815162089683366E-2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50"/>
        <v>3.6301901093677156</v>
      </c>
      <c r="DU24" s="904">
        <f t="shared" si="131"/>
        <v>0</v>
      </c>
      <c r="DV24" s="347">
        <f t="shared" si="151"/>
        <v>3.7522540395465573</v>
      </c>
      <c r="DW24" s="662">
        <f t="shared" si="132"/>
        <v>4.4187538863726061E-2</v>
      </c>
      <c r="DX24" s="316">
        <f t="shared" ref="DX24:DX27" si="161">DV24/CS24-1</f>
        <v>1.1916598274488654E-2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359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919">
        <f t="shared" si="140"/>
        <v>-0.58404340860434445</v>
      </c>
      <c r="CE25" s="920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9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921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904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7.7127602585621942</v>
      </c>
      <c r="DC25" s="348">
        <v>7.8095085126887245</v>
      </c>
      <c r="DD25" s="348">
        <v>8.1599734798257249</v>
      </c>
      <c r="DE25" s="347">
        <f t="shared" si="157"/>
        <v>7.8940807503588815</v>
      </c>
      <c r="DF25" s="348">
        <f t="shared" si="158"/>
        <v>8.9258098577870992</v>
      </c>
      <c r="DG25" s="919">
        <f t="shared" si="147"/>
        <v>1.0687694826076584</v>
      </c>
      <c r="DH25" s="920">
        <f t="shared" si="127"/>
        <v>0.13602698109887834</v>
      </c>
      <c r="DI25" s="348">
        <v>8.8171098845960856</v>
      </c>
      <c r="DJ25" s="348">
        <v>8.861953339000662</v>
      </c>
      <c r="DK25" s="348">
        <v>8.8057445200302347</v>
      </c>
      <c r="DL25" s="350">
        <f t="shared" si="160"/>
        <v>8.8282692478756601</v>
      </c>
      <c r="DM25" s="662">
        <f t="shared" si="149"/>
        <v>8.8932963211499523</v>
      </c>
      <c r="DN25" s="590">
        <f t="shared" si="128"/>
        <v>0.71251298840510557</v>
      </c>
      <c r="DO25" s="921">
        <f t="shared" si="129"/>
        <v>8.7095936834454823E-2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50"/>
        <v>8.6982326093851601</v>
      </c>
      <c r="DU25" s="904">
        <f t="shared" si="131"/>
        <v>0</v>
      </c>
      <c r="DV25" s="347">
        <f t="shared" si="151"/>
        <v>8.8442567970599164</v>
      </c>
      <c r="DW25" s="662">
        <f t="shared" si="132"/>
        <v>0.53438474130382829</v>
      </c>
      <c r="DX25" s="316">
        <f t="shared" si="161"/>
        <v>6.4307216491217956E-2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919">
        <f>CC26-AZ26</f>
        <v>0.3494482861229633</v>
      </c>
      <c r="CE26" s="920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9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921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904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4.6023476955275493</v>
      </c>
      <c r="DC26" s="348">
        <v>4.5692335666878803</v>
      </c>
      <c r="DD26" s="348">
        <v>4.3881227035802786</v>
      </c>
      <c r="DE26" s="347">
        <f t="shared" si="157"/>
        <v>4.5199013219319033</v>
      </c>
      <c r="DF26" s="348">
        <f t="shared" si="158"/>
        <v>4.7136089235037808</v>
      </c>
      <c r="DG26" s="919">
        <f>DF26-CC26</f>
        <v>0.14865826253782899</v>
      </c>
      <c r="DH26" s="920">
        <f t="shared" si="127"/>
        <v>3.2565141132625763E-2</v>
      </c>
      <c r="DI26" s="348">
        <v>4.5144990052291494</v>
      </c>
      <c r="DJ26" s="348">
        <v>4.5561519914113235</v>
      </c>
      <c r="DK26" s="348">
        <v>4.5539911494263023</v>
      </c>
      <c r="DL26" s="350">
        <f t="shared" si="160"/>
        <v>4.5415473820222587</v>
      </c>
      <c r="DM26" s="662">
        <f t="shared" si="149"/>
        <v>4.6562550763432737</v>
      </c>
      <c r="DN26" s="590">
        <f t="shared" si="128"/>
        <v>9.9105508358553251E-2</v>
      </c>
      <c r="DO26" s="921">
        <f t="shared" si="129"/>
        <v>2.1747258210438769E-2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50"/>
        <v>4.6512586451860392</v>
      </c>
      <c r="DU26" s="904">
        <f t="shared" si="131"/>
        <v>0</v>
      </c>
      <c r="DV26" s="347">
        <f t="shared" si="151"/>
        <v>4.6555497914166848</v>
      </c>
      <c r="DW26" s="662">
        <f t="shared" si="132"/>
        <v>7.4329131268914495E-2</v>
      </c>
      <c r="DX26" s="316">
        <f t="shared" si="161"/>
        <v>1.6224743749085668E-2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2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910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922">
        <f t="shared" si="140"/>
        <v>0.42291096845609211</v>
      </c>
      <c r="CE27" s="923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9"/>
        <v>4.3877837217672733</v>
      </c>
      <c r="CJ27" s="360">
        <f t="shared" si="142"/>
        <v>4.5624674090098667</v>
      </c>
      <c r="CK27" s="924">
        <f t="shared" si="119"/>
        <v>0.27068493358899826</v>
      </c>
      <c r="CL27" s="925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913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4.7092871766238602</v>
      </c>
      <c r="DC27" s="483">
        <v>4.6552131429185009</v>
      </c>
      <c r="DD27" s="483">
        <v>4.4043551962446212</v>
      </c>
      <c r="DE27" s="360">
        <f t="shared" si="157"/>
        <v>4.5896185052623268</v>
      </c>
      <c r="DF27" s="357">
        <f t="shared" si="158"/>
        <v>4.7380326861858899</v>
      </c>
      <c r="DG27" s="922">
        <f t="shared" ref="DG27" si="163">DF27-CC27</f>
        <v>8.8223433554726505E-2</v>
      </c>
      <c r="DH27" s="923">
        <f t="shared" si="127"/>
        <v>1.8973559722864852E-2</v>
      </c>
      <c r="DI27" s="357">
        <v>4.2472399315814027</v>
      </c>
      <c r="DJ27" s="357">
        <v>4.0444477701287038</v>
      </c>
      <c r="DK27" s="357">
        <v>4.8716634635917151</v>
      </c>
      <c r="DL27" s="359">
        <f t="shared" si="160"/>
        <v>4.3877837217672733</v>
      </c>
      <c r="DM27" s="360">
        <f t="shared" si="149"/>
        <v>4.6212830313796838</v>
      </c>
      <c r="DN27" s="924">
        <f t="shared" si="128"/>
        <v>5.8815622369817078E-2</v>
      </c>
      <c r="DO27" s="925">
        <f t="shared" si="129"/>
        <v>1.2891187398658355E-2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50"/>
        <v>4.8787930113875326</v>
      </c>
      <c r="DU27" s="913">
        <f t="shared" si="131"/>
        <v>0</v>
      </c>
      <c r="DV27" s="360">
        <f t="shared" si="151"/>
        <v>4.6940170768737106</v>
      </c>
      <c r="DW27" s="666">
        <f t="shared" si="132"/>
        <v>4.4111716777362808E-2</v>
      </c>
      <c r="DX27" s="316">
        <f t="shared" si="161"/>
        <v>9.4865837820941046E-3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29" spans="1:129" ht="15.75" x14ac:dyDescent="0.25">
      <c r="A29" s="365" t="s">
        <v>153</v>
      </c>
    </row>
    <row r="30" spans="1:129" ht="15.75" x14ac:dyDescent="0.25">
      <c r="A30" s="366" t="s">
        <v>154</v>
      </c>
    </row>
    <row r="31" spans="1:129" ht="15.75" x14ac:dyDescent="0.25">
      <c r="A31" s="367" t="s">
        <v>155</v>
      </c>
    </row>
    <row r="32" spans="1:129" x14ac:dyDescent="0.25">
      <c r="A32" s="346" t="s">
        <v>156</v>
      </c>
    </row>
    <row r="33" spans="1:20" ht="15.75" customHeight="1" x14ac:dyDescent="0.25">
      <c r="A33" s="368" t="s">
        <v>157</v>
      </c>
    </row>
    <row r="34" spans="1:20" x14ac:dyDescent="0.25">
      <c r="A34" s="368" t="s">
        <v>270</v>
      </c>
    </row>
    <row r="35" spans="1:20" x14ac:dyDescent="0.25">
      <c r="A35" s="368" t="s">
        <v>271</v>
      </c>
    </row>
    <row r="36" spans="1:20" x14ac:dyDescent="0.25">
      <c r="A36" s="798" t="s">
        <v>286</v>
      </c>
    </row>
    <row r="37" spans="1:20" x14ac:dyDescent="0.25">
      <c r="A37" s="368" t="s">
        <v>360</v>
      </c>
    </row>
    <row r="40" spans="1:20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DW16:DX16"/>
    <mergeCell ref="CD16:CE16"/>
    <mergeCell ref="CQ16:CR16"/>
    <mergeCell ref="CT16:CU16"/>
    <mergeCell ref="CZ16:DA16"/>
    <mergeCell ref="DG16:DH16"/>
    <mergeCell ref="DT16:DU16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AR1:BQ1"/>
    <mergeCell ref="B2:I2"/>
    <mergeCell ref="U2:AH2"/>
    <mergeCell ref="BA2:BB2"/>
    <mergeCell ref="BN2:BO2"/>
    <mergeCell ref="BQ2:B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7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26" t="s">
        <v>361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</row>
    <row r="2" spans="1:66" ht="29.25" customHeight="1" x14ac:dyDescent="0.25">
      <c r="A2" s="369"/>
      <c r="B2" s="825">
        <v>2011</v>
      </c>
      <c r="C2" s="837">
        <v>2012</v>
      </c>
      <c r="D2" s="838"/>
      <c r="E2" s="839"/>
      <c r="F2" s="837">
        <v>2013</v>
      </c>
      <c r="G2" s="838"/>
      <c r="H2" s="839"/>
      <c r="I2" s="837">
        <v>2014</v>
      </c>
      <c r="J2" s="838"/>
      <c r="K2" s="839"/>
      <c r="L2" s="837">
        <v>2015</v>
      </c>
      <c r="M2" s="838"/>
      <c r="N2" s="839"/>
      <c r="BM2" s="828" t="s">
        <v>136</v>
      </c>
      <c r="BN2" s="828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27" customFormat="1" outlineLevel="1" x14ac:dyDescent="0.25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27">
        <v>0</v>
      </c>
      <c r="BN13" s="928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6" t="s">
        <v>136</v>
      </c>
      <c r="BN16" s="826"/>
    </row>
    <row r="17" spans="1:66" s="927" customFormat="1" ht="22.5" customHeight="1" outlineLevel="1" x14ac:dyDescent="0.25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4" t="s">
        <v>362</v>
      </c>
      <c r="B1" s="824"/>
      <c r="C1" s="824"/>
      <c r="D1" s="824"/>
      <c r="E1" s="824"/>
      <c r="F1" s="824"/>
      <c r="G1" s="824"/>
      <c r="H1" s="824"/>
    </row>
    <row r="2" spans="1:31" ht="18.75" x14ac:dyDescent="0.25">
      <c r="A2" s="396"/>
      <c r="B2" s="840">
        <v>2011</v>
      </c>
      <c r="C2" s="841"/>
      <c r="D2" s="842"/>
      <c r="E2" s="843">
        <v>2012</v>
      </c>
      <c r="F2" s="841"/>
      <c r="G2" s="841"/>
      <c r="H2" s="841"/>
      <c r="I2" s="841"/>
      <c r="J2" s="842"/>
      <c r="K2" s="843">
        <v>2013</v>
      </c>
      <c r="L2" s="841"/>
      <c r="M2" s="841"/>
      <c r="N2" s="841"/>
      <c r="O2" s="841"/>
      <c r="P2" s="842"/>
      <c r="Q2" s="843">
        <v>2014</v>
      </c>
      <c r="R2" s="841"/>
      <c r="S2" s="841"/>
      <c r="T2" s="841"/>
      <c r="U2" s="841"/>
      <c r="V2" s="842"/>
      <c r="W2" s="843">
        <v>2015</v>
      </c>
      <c r="X2" s="841"/>
      <c r="Y2" s="841"/>
      <c r="Z2" s="841"/>
      <c r="AA2" s="841"/>
      <c r="AB2" s="842"/>
      <c r="AC2" s="842"/>
    </row>
    <row r="3" spans="1:31" ht="69.75" customHeight="1" x14ac:dyDescent="0.25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363</v>
      </c>
    </row>
    <row r="4" spans="1:31" x14ac:dyDescent="0.25">
      <c r="A4" s="398" t="s">
        <v>7</v>
      </c>
      <c r="B4" s="929" t="s">
        <v>364</v>
      </c>
      <c r="C4" s="929"/>
      <c r="D4" s="929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25">
      <c r="A5" s="398" t="s">
        <v>365</v>
      </c>
      <c r="B5" s="930">
        <v>987.93</v>
      </c>
      <c r="C5" s="372"/>
      <c r="D5" s="372"/>
      <c r="E5" s="931" t="s">
        <v>366</v>
      </c>
      <c r="F5" s="931"/>
      <c r="G5" s="931"/>
      <c r="H5" s="931">
        <v>1024.54</v>
      </c>
      <c r="I5" s="400"/>
      <c r="J5" s="691"/>
      <c r="K5" s="931" t="s">
        <v>367</v>
      </c>
      <c r="L5" s="400"/>
      <c r="M5" s="400"/>
      <c r="N5" s="931">
        <v>1086.47</v>
      </c>
      <c r="O5" s="400"/>
      <c r="P5" s="700"/>
      <c r="Q5" s="931">
        <v>1053.18</v>
      </c>
      <c r="R5" s="400"/>
      <c r="S5" s="400"/>
      <c r="T5" s="931">
        <v>1066.78</v>
      </c>
      <c r="U5" s="400"/>
      <c r="V5" s="700"/>
      <c r="W5" s="931">
        <v>1065.1600000000001</v>
      </c>
      <c r="X5" s="400"/>
      <c r="Y5" s="400"/>
      <c r="Z5" s="931">
        <v>1169.9100000000001</v>
      </c>
      <c r="AA5" s="400"/>
      <c r="AB5" s="691"/>
      <c r="AC5" s="932">
        <f>Z5/W5-1</f>
        <v>9.8342033121784578E-2</v>
      </c>
      <c r="AD5" s="933"/>
      <c r="AE5" s="715"/>
    </row>
    <row r="6" spans="1:31" s="404" customFormat="1" x14ac:dyDescent="0.25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34">
        <f>'[2]по полугодиям (2811)'!$AJ$47</f>
        <v>1090.1309256033958</v>
      </c>
      <c r="X6" s="934">
        <f>'[2]по полугодиям (2811)'!$AK$47</f>
        <v>235597.61119001237</v>
      </c>
      <c r="Y6" s="934">
        <f>'[2]по полугодиям (2811)'!$AL$47</f>
        <v>1847.5372027272172</v>
      </c>
      <c r="Z6" s="934">
        <f>'[2]по полугодиям (2811)'!$AS$47</f>
        <v>1237.2229487252025</v>
      </c>
      <c r="AA6" s="934">
        <f>'[2]по полугодиям (2811)'!$AT$47</f>
        <v>246818.30095709686</v>
      </c>
      <c r="AB6" s="934">
        <f>'[2]по полугодиям (2811)'!$AU$47</f>
        <v>2143.8706050438045</v>
      </c>
      <c r="AC6" s="935">
        <v>0.16</v>
      </c>
      <c r="AD6" s="687"/>
      <c r="AE6" s="687"/>
    </row>
    <row r="7" spans="1:31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36">
        <f>'[2]по полугодиям (2811)'!$AJ$26</f>
        <v>663.29588599932777</v>
      </c>
      <c r="X7" s="936">
        <f>'[2]по полугодиям (2811)'!$AK$26</f>
        <v>175779.77918030907</v>
      </c>
      <c r="Y7" s="936">
        <f>'[2]по полугодиям (2811)'!$AL$26</f>
        <v>1109.7691522440937</v>
      </c>
      <c r="Z7" s="936">
        <f>'[2]по полугодиям (2811)'!$AS$26</f>
        <v>707.46791114056043</v>
      </c>
      <c r="AA7" s="936">
        <f>'[2]по полугодиям (2811)'!$AT$26</f>
        <v>176972.01650636972</v>
      </c>
      <c r="AB7" s="936">
        <f>'[2]по полугодиям (2811)'!$AU$26</f>
        <v>1176.8513910569213</v>
      </c>
      <c r="AC7" s="935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37">
        <f>'[2]по полугодиям (2811)'!$AJ$27</f>
        <v>637.45239129557172</v>
      </c>
      <c r="X8" s="938">
        <f>'[2]по полугодиям (2811)'!$AK$27</f>
        <v>175854.74763013361</v>
      </c>
      <c r="Y8" s="938">
        <f>'[2]по полугодиям (2811)'!$AL$27</f>
        <v>1062.8707755220139</v>
      </c>
      <c r="Z8" s="938">
        <f>'[2]по полугодиям (2811)'!$AS$27</f>
        <v>684.39783907651235</v>
      </c>
      <c r="AA8" s="938">
        <f>'[2]по полугодиям (2811)'!$AT$27</f>
        <v>175854.74763013361</v>
      </c>
      <c r="AB8" s="939">
        <f>'[2]по полугодиям (2811)'!$AU$27</f>
        <v>1128.9429732654573</v>
      </c>
      <c r="AC8" s="935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40">
        <f>'[2]по полугодиям (2811)'!$AJ$28</f>
        <v>1601.5473350296834</v>
      </c>
      <c r="X9" s="938">
        <f>'[2]по полугодиям (2811)'!$AK$28</f>
        <v>174829.12253069913</v>
      </c>
      <c r="Y9" s="938">
        <f>'[2]по полугодиям (2811)'!$AL$28</f>
        <v>2812.4208416174997</v>
      </c>
      <c r="Z9" s="938">
        <f>'[2]по полугодиям (2811)'!$AS$28</f>
        <v>1703.5235416779037</v>
      </c>
      <c r="AA9" s="938">
        <f>'[2]по полугодиям (2811)'!$AT$28</f>
        <v>192171.13964371019</v>
      </c>
      <c r="AB9" s="939">
        <f>'[2]по полугодиям (2811)'!$AU$28</f>
        <v>3245.3082714187281</v>
      </c>
      <c r="AC9" s="935">
        <v>0.154</v>
      </c>
      <c r="AD9" s="687"/>
      <c r="AE9" s="687"/>
    </row>
    <row r="10" spans="1:31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41">
        <f>'[2]по полугодиям (2811)'!$AJ$10</f>
        <v>852.5394177611513</v>
      </c>
      <c r="X10" s="942">
        <f>'[2]по полугодиям (2811)'!$AK$10</f>
        <v>190952.86162496562</v>
      </c>
      <c r="Y10" s="942">
        <f>'[2]по полугодиям (2811)'!$AL$10</f>
        <v>1403.5785669273926</v>
      </c>
      <c r="Z10" s="942">
        <f>'[2]по полугодиям (2811)'!$AS$10</f>
        <v>916.50675996953191</v>
      </c>
      <c r="AA10" s="942">
        <f>'[2]по полугодиям (2811)'!$AT$10</f>
        <v>208607.06302669144</v>
      </c>
      <c r="AB10" s="943">
        <f>'[2]по полугодиям (2811)'!$AU$10</f>
        <v>1612.3208645541472</v>
      </c>
      <c r="AC10" s="935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44">
        <f>'[2]по полугодиям (2811)'!$AJ$12</f>
        <v>1279.1689557369386</v>
      </c>
      <c r="X11" s="945">
        <f>'[2]по полугодиям (2811)'!$AK$12</f>
        <v>191356.01639894504</v>
      </c>
      <c r="Y11" s="945">
        <f>'[2]по полугодиям (2811)'!$AL$12</f>
        <v>2200.6498917568679</v>
      </c>
      <c r="Z11" s="945">
        <f>'[2]по полугодиям (2811)'!$AS$12</f>
        <v>1279.1689557369386</v>
      </c>
      <c r="AA11" s="945">
        <f>'[2]по полугодиям (2811)'!$AT$12</f>
        <v>194469.33491820944</v>
      </c>
      <c r="AB11" s="946">
        <f>'[2]по полугодиям (2811)'!$AU$12</f>
        <v>2252.1820281192645</v>
      </c>
      <c r="AC11" s="935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44">
        <f>'[2]по полугодиям (2811)'!$AJ$11</f>
        <v>768.62324093115433</v>
      </c>
      <c r="X12" s="945">
        <f>'[2]по полугодиям (2811)'!$AK$11</f>
        <v>190800.49019031302</v>
      </c>
      <c r="Y12" s="945">
        <f>'[2]по полугодиям (2811)'!$AL$11</f>
        <v>1246.7980998320593</v>
      </c>
      <c r="Z12" s="945">
        <f>'[2]по полугодиям (2811)'!$AS$11</f>
        <v>825.85790705732575</v>
      </c>
      <c r="AA12" s="945">
        <f>'[2]по полугодиям (2811)'!$AT$11</f>
        <v>214665.05468910089</v>
      </c>
      <c r="AB12" s="946">
        <f>'[2]по полугодиям (2811)'!$AU$11</f>
        <v>1452.3850312161514</v>
      </c>
      <c r="AC12" s="935">
        <v>0.16500000000000001</v>
      </c>
      <c r="AD12" s="687"/>
      <c r="AE12" s="687"/>
    </row>
    <row r="13" spans="1:31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41">
        <f>'[2]по полугодиям (2811)'!$AJ$45</f>
        <v>1084.3002203245553</v>
      </c>
      <c r="X13" s="942">
        <f>'[2]по полугодиям (2811)'!$AK$45</f>
        <v>256531.34579511112</v>
      </c>
      <c r="Y13" s="942">
        <f>'[2]по полугодиям (2811)'!$AL$45</f>
        <v>2007.0578405002007</v>
      </c>
      <c r="Z13" s="942">
        <f>'[2]по полугодиям (2811)'!$AS$45</f>
        <v>1345.5644211499193</v>
      </c>
      <c r="AA13" s="942">
        <f>'[2]по полугодиям (2811)'!$AT$45</f>
        <v>272018.61955963378</v>
      </c>
      <c r="AB13" s="943">
        <f>'[2]по полугодиям (2811)'!$AU$45</f>
        <v>2531.3492198267641</v>
      </c>
      <c r="AC13" s="935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40">
        <f>'[2]по полугодиям (2811)'!$AJ$20</f>
        <v>1116.1532827145666</v>
      </c>
      <c r="X14" s="938">
        <f>'[2]по полугодиям (2811)'!$AK$20</f>
        <v>245787.26068437402</v>
      </c>
      <c r="Y14" s="938">
        <f>'[2]по полугодиям (2811)'!$AL$20</f>
        <v>1957.894872457189</v>
      </c>
      <c r="Z14" s="938">
        <f>'[2]по полугодиям (2811)'!$AS$20</f>
        <v>1257.7772031761217</v>
      </c>
      <c r="AA14" s="938">
        <f>'[2]по полугодиям (2811)'!$AT$20</f>
        <v>245787.26068437402</v>
      </c>
      <c r="AB14" s="939">
        <f>'[2]по полугодиям (2811)'!$AU$20</f>
        <v>2228.6215576891191</v>
      </c>
      <c r="AC14" s="935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40">
        <f>'[2]по полугодиям (2811)'!$AJ$21</f>
        <v>782.10073161126491</v>
      </c>
      <c r="X15" s="938">
        <f>'[2]по полугодиям (2811)'!$AK$21</f>
        <v>242570.27696820456</v>
      </c>
      <c r="Y15" s="938">
        <f>'[2]по полугодиям (2811)'!$AL$21</f>
        <v>1500.3886423446786</v>
      </c>
      <c r="Z15" s="938">
        <f>'[2]по полугодиям (2811)'!$AS$21</f>
        <v>877.41388399548271</v>
      </c>
      <c r="AA15" s="938">
        <f>'[2]по полугодиям (2811)'!$AT$21</f>
        <v>289307.90615621785</v>
      </c>
      <c r="AB15" s="939">
        <f>'[2]по полугодиям (2811)'!$AU$21</f>
        <v>2063.843307149873</v>
      </c>
      <c r="AC15" s="935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40">
        <f>'[2]по полугодиям (2811)'!$AJ$22</f>
        <v>982.55174208031076</v>
      </c>
      <c r="X16" s="938">
        <f>'[2]по полугодиям (2811)'!$AK$22</f>
        <v>271252.07030059124</v>
      </c>
      <c r="Y16" s="938">
        <f>'[2]по полугодиям (2811)'!$AL$22</f>
        <v>1707.471810623591</v>
      </c>
      <c r="Z16" s="938">
        <f>'[2]по полугодиям (2811)'!$AS$22</f>
        <v>1098.0767912862766</v>
      </c>
      <c r="AA16" s="938">
        <f>'[2]по полугодиям (2811)'!$AT$22</f>
        <v>280125.63194147975</v>
      </c>
      <c r="AB16" s="939">
        <f>'[2]по полугодиям (2811)'!$AU$22</f>
        <v>1984.0252101635074</v>
      </c>
      <c r="AC16" s="935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40">
        <f>'[2]по полугодиям (2811)'!$AJ$23</f>
        <v>922.57357971351405</v>
      </c>
      <c r="X17" s="938">
        <f>'[2]по полугодиям (2811)'!$AK$23</f>
        <v>241381.71141185969</v>
      </c>
      <c r="Y17" s="938">
        <f>'[2]по полугодиям (2811)'!$AL$23</f>
        <v>1976.9213909857046</v>
      </c>
      <c r="Z17" s="938">
        <f>'[2]по полугодиям (2811)'!$AS$23</f>
        <v>1086.7027003151275</v>
      </c>
      <c r="AA17" s="938">
        <f>'[2]по полугодиям (2811)'!$AT$23</f>
        <v>241381.71141185969</v>
      </c>
      <c r="AB17" s="939">
        <f>'[2]по полугодиям (2811)'!$AU$23</f>
        <v>2303.3323669774909</v>
      </c>
      <c r="AC17" s="935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47">
        <f>'[2]по полугодиям (2811)'!$AJ$24</f>
        <v>1077.9821416972727</v>
      </c>
      <c r="X18" s="938">
        <f>'[2]по полугодиям (2811)'!$AK$24</f>
        <v>249998.22529575237</v>
      </c>
      <c r="Y18" s="938">
        <f>'[2]по полугодиям (2811)'!$AL$24</f>
        <v>2383.6278015674047</v>
      </c>
      <c r="Z18" s="938">
        <f>'[2]по полугодиям (2811)'!$AS$24</f>
        <v>1227.2057479662178</v>
      </c>
      <c r="AA18" s="938">
        <f>'[2]по полугодиям (2811)'!$AT$24</f>
        <v>249998.22529575237</v>
      </c>
      <c r="AB18" s="939">
        <f>'[2]по полугодиям (2811)'!$AU$24</f>
        <v>2810.9383047988008</v>
      </c>
      <c r="AC18" s="935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40">
        <f>'[2]по полугодиям (2811)'!$AJ$25</f>
        <v>2744.6539951891582</v>
      </c>
      <c r="X19" s="938">
        <f>'[2]по полугодиям (2811)'!$AK$25</f>
        <v>265607.51533189032</v>
      </c>
      <c r="Y19" s="938">
        <f>'[2]по полугодиям (2811)'!$AL$25</f>
        <v>4059.3214732250467</v>
      </c>
      <c r="Z19" s="938">
        <f>'[2]по полугодиям (2811)'!$AS$25</f>
        <v>2981.6747739891284</v>
      </c>
      <c r="AA19" s="938">
        <f>'[2]по полугодиям (2811)'!$AT$25</f>
        <v>265607.51533189032</v>
      </c>
      <c r="AB19" s="939">
        <f>'[2]по полугодиям (2811)'!$AU$25</f>
        <v>4181.9543719087142</v>
      </c>
      <c r="AC19" s="935">
        <v>0.03</v>
      </c>
      <c r="AD19" s="687"/>
      <c r="AE19" s="687"/>
    </row>
    <row r="20" spans="1:31" s="404" customFormat="1" outlineLevel="1" x14ac:dyDescent="0.25">
      <c r="A20" s="408" t="s">
        <v>368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40">
        <f>'[2]по полугодиям (2811)'!$AJ$43</f>
        <v>3499.66</v>
      </c>
      <c r="X20" s="938">
        <f>'[2]по полугодиям (2811)'!$AK$43</f>
        <v>399091.61</v>
      </c>
      <c r="Y20" s="938">
        <f>'[2]по полугодиям (2811)'!$AL$43</f>
        <v>5761.5000000000009</v>
      </c>
      <c r="Z20" s="938">
        <f>'[2]по полугодиям (2811)'!$AS$43</f>
        <v>6150.5</v>
      </c>
      <c r="AA20" s="938">
        <f>'[2]по полугодиям (2811)'!$AT$43</f>
        <v>428307.42</v>
      </c>
      <c r="AB20" s="939">
        <f>'[2]по полугодиям (2811)'!$AU$43</f>
        <v>8478.02</v>
      </c>
      <c r="AC20" s="935">
        <v>0.47099999999999997</v>
      </c>
      <c r="AD20" s="687"/>
      <c r="AE20" s="687"/>
    </row>
    <row r="21" spans="1:31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48">
        <f>'[2]по полугодиям (2811)'!$AJ$32</f>
        <v>1259.4694904245841</v>
      </c>
      <c r="X21" s="936">
        <f>'[2]по полугодиям (2811)'!$AK$32</f>
        <v>239724.30175480683</v>
      </c>
      <c r="Y21" s="936">
        <f>'[2]по полугодиям (2811)'!$AL$32</f>
        <v>2027.1913692263927</v>
      </c>
      <c r="Z21" s="936">
        <f>'[2]по полугодиям (2811)'!$AS$32</f>
        <v>1383.1864891602459</v>
      </c>
      <c r="AA21" s="936">
        <f>'[2]по полугодиям (2811)'!$AT$32</f>
        <v>243910.39910730635</v>
      </c>
      <c r="AB21" s="949">
        <f>'[2]по полугодиям (2811)'!$AU$32</f>
        <v>2273.6430899559778</v>
      </c>
      <c r="AC21" s="935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40">
        <f>'[2]по полугодиям (2811)'!$AJ$17</f>
        <v>1121.7254999156601</v>
      </c>
      <c r="X22" s="938">
        <f>'[2]по полугодиям (2811)'!$AK$17</f>
        <v>182376.65918237233</v>
      </c>
      <c r="Y22" s="938">
        <f>'[2]по полугодиям (2811)'!$AL$17</f>
        <v>1771.4713130420387</v>
      </c>
      <c r="Z22" s="938">
        <f>'[2]по полугодиям (2811)'!$AS$17</f>
        <v>1201.6692097290372</v>
      </c>
      <c r="AA22" s="938">
        <f>'[2]по полугодиям (2811)'!$AT$17</f>
        <v>182376.65918237233</v>
      </c>
      <c r="AB22" s="939">
        <f>'[2]по полугодиям (2811)'!$AU$17</f>
        <v>2007.3217048614551</v>
      </c>
      <c r="AC22" s="935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40">
        <f>'[2]по полугодиям (2811)'!$AJ$15</f>
        <v>1541.7391991692168</v>
      </c>
      <c r="X23" s="938">
        <f>'[2]по полугодиям (2811)'!$AK$15</f>
        <v>316605.17477395531</v>
      </c>
      <c r="Y23" s="938">
        <f>'[2]по полугодиям (2811)'!$AL$15</f>
        <v>2375.106251577326</v>
      </c>
      <c r="Z23" s="938">
        <f>'[2]по полугодиям (2811)'!$AS$15</f>
        <v>1701.7643577309802</v>
      </c>
      <c r="AA23" s="938">
        <f>'[2]по полугодиям (2811)'!$AT$15</f>
        <v>378389.04327928554</v>
      </c>
      <c r="AB23" s="939">
        <f>'[2]по полугодиям (2811)'!$AU$15</f>
        <v>2731.9536738128313</v>
      </c>
      <c r="AC23" s="935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40">
        <f>'[2]по полугодиям (2811)'!$AJ$14</f>
        <v>1560.7849597705219</v>
      </c>
      <c r="X24" s="938">
        <f>'[2]по полугодиям (2811)'!$AK$14</f>
        <v>332760.6231859902</v>
      </c>
      <c r="Y24" s="938">
        <f>'[2]по полугодиям (2811)'!$AL$14</f>
        <v>2571.7539344836841</v>
      </c>
      <c r="Z24" s="938">
        <f>'[2]по полугодиям (2811)'!$AS$14</f>
        <v>1731.6394850034549</v>
      </c>
      <c r="AA24" s="938">
        <f>'[2]по полугодиям (2811)'!$AT$14</f>
        <v>332760.6231859902</v>
      </c>
      <c r="AB24" s="939">
        <f>'[2]по полугодиям (2811)'!$AU$14</f>
        <v>2857.6839616312086</v>
      </c>
      <c r="AC24" s="935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40">
        <f>'[2]по полугодиям (2811)'!$AJ$16</f>
        <v>1123.7060445497402</v>
      </c>
      <c r="X25" s="938">
        <f>'[2]по полугодиям (2811)'!$AK$16</f>
        <v>293681.33950406744</v>
      </c>
      <c r="Y25" s="938">
        <f>'[2]по полугодиям (2811)'!$AL$16</f>
        <v>1855.2724773438697</v>
      </c>
      <c r="Z25" s="938">
        <f>'[2]по полугодиям (2811)'!$AS$16</f>
        <v>1240.1433546279413</v>
      </c>
      <c r="AA25" s="938">
        <f>'[2]по полугодиям (2811)'!$AT$16</f>
        <v>293681.33950406744</v>
      </c>
      <c r="AB25" s="939">
        <f>'[2]по полугодиям (2811)'!$AU$16</f>
        <v>1977.7209673041007</v>
      </c>
      <c r="AC25" s="935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369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50">
        <f>'[2]по полугодиям (2811)'!$AJ$18</f>
        <v>5473.7413145924038</v>
      </c>
      <c r="X26" s="951">
        <f>'[2]по полугодиям (2811)'!$AK$18</f>
        <v>326789.17571216181</v>
      </c>
      <c r="Y26" s="951">
        <f>'[2]по полугодиям (2811)'!$AL$18</f>
        <v>11022.664291132854</v>
      </c>
      <c r="Z26" s="951">
        <f>'[2]по полугодиям (2811)'!$AS$18</f>
        <v>6022.6797807067651</v>
      </c>
      <c r="AA26" s="951">
        <f>'[2]по полугодиям (2811)'!$AT$18</f>
        <v>341731.03977524373</v>
      </c>
      <c r="AB26" s="952">
        <f>'[2]по полугодиям (2811)'!$AU$18</f>
        <v>10704.64408219508</v>
      </c>
      <c r="AC26" s="935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J30" sqref="J29:J30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75" customHeight="1" x14ac:dyDescent="0.25">
      <c r="A1" s="836" t="s">
        <v>370</v>
      </c>
      <c r="B1" s="836"/>
      <c r="C1" s="836"/>
      <c r="D1" s="836"/>
      <c r="E1" s="836"/>
      <c r="F1" s="836"/>
      <c r="G1" s="836"/>
      <c r="H1" s="827"/>
      <c r="I1" s="827"/>
      <c r="J1" s="827"/>
      <c r="K1" s="827"/>
      <c r="L1" s="827"/>
      <c r="M1" s="827"/>
      <c r="N1" s="828"/>
      <c r="O1" s="828"/>
    </row>
    <row r="2" spans="1:15" ht="31.5" x14ac:dyDescent="0.25">
      <c r="A2" s="369"/>
      <c r="B2" s="420">
        <v>2011</v>
      </c>
      <c r="C2" s="837">
        <v>2012</v>
      </c>
      <c r="D2" s="839"/>
      <c r="E2" s="837">
        <v>2013</v>
      </c>
      <c r="F2" s="838"/>
      <c r="G2" s="839"/>
      <c r="H2" s="837">
        <v>2014</v>
      </c>
      <c r="I2" s="838"/>
      <c r="J2" s="839"/>
      <c r="K2" s="837">
        <v>2015</v>
      </c>
      <c r="L2" s="838"/>
      <c r="M2" s="839"/>
      <c r="N2" s="953" t="s">
        <v>371</v>
      </c>
    </row>
    <row r="3" spans="1:15" ht="15.75" x14ac:dyDescent="0.25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53" t="s">
        <v>121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160</v>
      </c>
      <c r="B5" s="954">
        <v>1017.64</v>
      </c>
      <c r="C5" s="954">
        <v>1086.02</v>
      </c>
      <c r="D5" s="954">
        <v>1045.3399999999999</v>
      </c>
      <c r="E5" s="954" t="s">
        <v>372</v>
      </c>
      <c r="F5" s="954">
        <v>1167.53</v>
      </c>
      <c r="G5" s="954">
        <v>1121.01</v>
      </c>
      <c r="H5" s="954">
        <v>1186.4000000000001</v>
      </c>
      <c r="I5" s="954">
        <v>1243.9000000000001</v>
      </c>
      <c r="J5" s="954">
        <v>1209.7</v>
      </c>
      <c r="K5" s="954">
        <v>1251.8699999999999</v>
      </c>
      <c r="L5" s="954">
        <v>1366.49</v>
      </c>
      <c r="M5" s="954">
        <v>1298.75</v>
      </c>
      <c r="N5" s="955">
        <f>M5/J5-1</f>
        <v>7.3613292551872433E-2</v>
      </c>
    </row>
    <row r="6" spans="1:15" outlineLevel="1" x14ac:dyDescent="0.25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55">
        <f>M6/J6-1</f>
        <v>9.45617763452542E-2</v>
      </c>
    </row>
    <row r="7" spans="1:15" outlineLevel="1" x14ac:dyDescent="0.25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55">
        <f>M7/J7-1</f>
        <v>2.7603211753932211E-2</v>
      </c>
    </row>
    <row r="8" spans="1:15" outlineLevel="1" x14ac:dyDescent="0.25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55">
        <f t="shared" ref="N8:N20" si="0">M8/J8-1</f>
        <v>6.2539669983366464E-2</v>
      </c>
    </row>
    <row r="9" spans="1:15" outlineLevel="1" x14ac:dyDescent="0.25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55">
        <f t="shared" si="0"/>
        <v>0.10869183812077066</v>
      </c>
    </row>
    <row r="10" spans="1:15" ht="30" outlineLevel="1" x14ac:dyDescent="0.25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55">
        <f t="shared" si="0"/>
        <v>0.10743459066523364</v>
      </c>
    </row>
    <row r="11" spans="1:15" outlineLevel="1" x14ac:dyDescent="0.25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55"/>
    </row>
    <row r="12" spans="1:15" outlineLevel="1" x14ac:dyDescent="0.25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55"/>
    </row>
    <row r="13" spans="1:15" x14ac:dyDescent="0.25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56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56">
        <v>1325.519276200145</v>
      </c>
      <c r="N13" s="955">
        <f t="shared" si="0"/>
        <v>6.282301790897038E-2</v>
      </c>
    </row>
    <row r="14" spans="1:15" x14ac:dyDescent="0.25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56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56">
        <v>9423.7505391894192</v>
      </c>
      <c r="N14" s="955">
        <f t="shared" si="0"/>
        <v>8.4768043684845029E-2</v>
      </c>
    </row>
    <row r="15" spans="1:15" x14ac:dyDescent="0.25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56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56">
        <v>4385.4330749434821</v>
      </c>
      <c r="N15" s="955">
        <f t="shared" si="0"/>
        <v>9.3111219067541162E-2</v>
      </c>
    </row>
    <row r="16" spans="1:15" x14ac:dyDescent="0.25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56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56">
        <v>11914.148543619342</v>
      </c>
      <c r="N16" s="955">
        <f t="shared" si="0"/>
        <v>0.1029494273923246</v>
      </c>
    </row>
    <row r="17" spans="1:17" x14ac:dyDescent="0.25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56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56">
        <v>3692.2502905080696</v>
      </c>
      <c r="N17" s="955">
        <f t="shared" si="0"/>
        <v>5.1499012640144892E-2</v>
      </c>
    </row>
    <row r="18" spans="1:17" x14ac:dyDescent="0.25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56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56">
        <v>3158.9597813393157</v>
      </c>
      <c r="N18" s="955">
        <f t="shared" si="0"/>
        <v>3.45601879906412E-2</v>
      </c>
    </row>
    <row r="19" spans="1:17" x14ac:dyDescent="0.25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56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56">
        <v>787.39758383722256</v>
      </c>
      <c r="N19" s="955">
        <f t="shared" si="0"/>
        <v>6.0576524375071328E-2</v>
      </c>
    </row>
    <row r="20" spans="1:17" x14ac:dyDescent="0.25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57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56">
        <v>4853.3789084005894</v>
      </c>
      <c r="N20" s="955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860" t="s">
        <v>193</v>
      </c>
      <c r="B1" s="860"/>
      <c r="C1" s="860"/>
      <c r="D1" s="860"/>
      <c r="E1" s="860"/>
      <c r="F1" s="860"/>
      <c r="G1" s="860"/>
      <c r="H1" s="860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861" t="s">
        <v>194</v>
      </c>
      <c r="B4" s="862"/>
      <c r="C4" s="862"/>
      <c r="D4" s="862"/>
      <c r="E4" s="862"/>
      <c r="F4" s="862"/>
      <c r="G4" s="862"/>
      <c r="H4" s="863"/>
    </row>
    <row r="5" spans="1:8" x14ac:dyDescent="0.25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861" t="s">
        <v>200</v>
      </c>
      <c r="B10" s="862"/>
      <c r="C10" s="862"/>
      <c r="D10" s="862"/>
      <c r="E10" s="862"/>
      <c r="F10" s="862"/>
      <c r="G10" s="862"/>
      <c r="H10" s="863"/>
    </row>
    <row r="11" spans="1:8" x14ac:dyDescent="0.25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861" t="s">
        <v>201</v>
      </c>
      <c r="B16" s="862"/>
      <c r="C16" s="862"/>
      <c r="D16" s="862"/>
      <c r="E16" s="862"/>
      <c r="F16" s="862"/>
      <c r="G16" s="862"/>
      <c r="H16" s="863"/>
    </row>
    <row r="17" spans="1:8" x14ac:dyDescent="0.25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861" t="s">
        <v>202</v>
      </c>
      <c r="B22" s="862"/>
      <c r="C22" s="862"/>
      <c r="D22" s="862"/>
      <c r="E22" s="862"/>
      <c r="F22" s="862"/>
      <c r="G22" s="862"/>
      <c r="H22" s="863"/>
    </row>
    <row r="23" spans="1:8" x14ac:dyDescent="0.25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861" t="s">
        <v>203</v>
      </c>
      <c r="B28" s="862"/>
      <c r="C28" s="862"/>
      <c r="D28" s="862"/>
      <c r="E28" s="862"/>
      <c r="F28" s="862"/>
      <c r="G28" s="862"/>
      <c r="H28" s="863"/>
    </row>
    <row r="29" spans="1:8" x14ac:dyDescent="0.25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861" t="s">
        <v>204</v>
      </c>
      <c r="B35" s="862"/>
      <c r="C35" s="862"/>
      <c r="D35" s="862"/>
      <c r="E35" s="862"/>
      <c r="F35" s="862"/>
      <c r="G35" s="862"/>
      <c r="H35" s="863"/>
    </row>
    <row r="36" spans="1:8" x14ac:dyDescent="0.25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8"/>
      <c r="B43" s="828"/>
      <c r="C43" s="828"/>
      <c r="D43" s="828"/>
      <c r="E43" s="828"/>
      <c r="F43" s="828"/>
      <c r="G43" s="828"/>
      <c r="H43" s="828"/>
    </row>
    <row r="44" spans="1:8" x14ac:dyDescent="0.25">
      <c r="A44" s="828"/>
      <c r="B44" s="828"/>
      <c r="C44" s="828"/>
      <c r="D44" s="828"/>
      <c r="E44" s="828"/>
      <c r="F44" s="828"/>
      <c r="G44" s="828"/>
      <c r="H44" s="828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8"/>
      <c r="J56" s="828"/>
      <c r="K56" s="828"/>
    </row>
    <row r="57" spans="9:11" x14ac:dyDescent="0.25">
      <c r="I57" s="828"/>
      <c r="J57" s="828"/>
      <c r="K57" s="828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S66"/>
  <sheetViews>
    <sheetView showGridLines="0" view="pageBreakPreview" zoomScaleSheetLayoutView="100" workbookViewId="0">
      <pane xSplit="1" ySplit="4" topLeftCell="DD5" activePane="bottomRight" state="frozen"/>
      <selection activeCell="DK4" sqref="DK4"/>
      <selection pane="topRight" activeCell="DK4" sqref="DK4"/>
      <selection pane="bottomLeft" activeCell="DK4" sqref="DK4"/>
      <selection pane="bottomRight" activeCell="DQ4" sqref="DQ4:DQ65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6384" width="9.140625" style="493"/>
  </cols>
  <sheetData>
    <row r="1" spans="1:123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23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685"/>
      <c r="DR2" s="603" t="s">
        <v>338</v>
      </c>
      <c r="DS2" s="601"/>
    </row>
    <row r="3" spans="1:123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3" t="s">
        <v>329</v>
      </c>
      <c r="CB3" s="600" t="s">
        <v>141</v>
      </c>
      <c r="CC3" s="601" t="s">
        <v>121</v>
      </c>
      <c r="CD3" s="833" t="s">
        <v>330</v>
      </c>
      <c r="CE3" s="600" t="s">
        <v>141</v>
      </c>
      <c r="CF3" s="601" t="s">
        <v>121</v>
      </c>
      <c r="CG3" s="833" t="s">
        <v>331</v>
      </c>
      <c r="CH3" s="600" t="s">
        <v>141</v>
      </c>
      <c r="CI3" s="601" t="s">
        <v>121</v>
      </c>
      <c r="CJ3" s="833" t="s">
        <v>103</v>
      </c>
      <c r="CK3" s="600" t="s">
        <v>141</v>
      </c>
      <c r="CL3" s="601" t="s">
        <v>121</v>
      </c>
      <c r="CM3" s="833" t="s">
        <v>109</v>
      </c>
      <c r="CN3" s="600" t="s">
        <v>141</v>
      </c>
      <c r="CO3" s="601" t="s">
        <v>121</v>
      </c>
      <c r="CP3" s="833" t="s">
        <v>332</v>
      </c>
      <c r="CQ3" s="600" t="s">
        <v>141</v>
      </c>
      <c r="CR3" s="601" t="s">
        <v>121</v>
      </c>
      <c r="CS3" s="833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3" t="s">
        <v>107</v>
      </c>
      <c r="CZ3" s="600" t="s">
        <v>141</v>
      </c>
      <c r="DA3" s="601" t="s">
        <v>121</v>
      </c>
      <c r="DB3" s="833" t="s">
        <v>334</v>
      </c>
      <c r="DC3" s="600" t="s">
        <v>141</v>
      </c>
      <c r="DD3" s="601" t="s">
        <v>121</v>
      </c>
      <c r="DE3" s="833" t="s">
        <v>337</v>
      </c>
      <c r="DF3" s="600" t="s">
        <v>141</v>
      </c>
      <c r="DG3" s="601" t="s">
        <v>121</v>
      </c>
      <c r="DH3" s="833" t="s">
        <v>340</v>
      </c>
      <c r="DI3" s="600" t="s">
        <v>141</v>
      </c>
      <c r="DJ3" s="601" t="s">
        <v>121</v>
      </c>
      <c r="DK3" s="833" t="s">
        <v>341</v>
      </c>
      <c r="DL3" s="600" t="s">
        <v>141</v>
      </c>
      <c r="DM3" s="601" t="s">
        <v>121</v>
      </c>
      <c r="DN3" s="833" t="s">
        <v>3</v>
      </c>
      <c r="DO3" s="600" t="s">
        <v>141</v>
      </c>
      <c r="DP3" s="601" t="s">
        <v>121</v>
      </c>
      <c r="DQ3" s="847">
        <v>42095</v>
      </c>
      <c r="DR3" s="600" t="s">
        <v>141</v>
      </c>
      <c r="DS3" s="601" t="s">
        <v>121</v>
      </c>
    </row>
    <row r="4" spans="1:123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</row>
    <row r="5" spans="1:123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</row>
    <row r="6" spans="1:123" x14ac:dyDescent="0.25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22">CP6-BC6</f>
        <v>-20.058379000000002</v>
      </c>
      <c r="CR6" s="623">
        <f t="shared" ref="CR6:CR64" si="23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24">DE6-BL6</f>
        <v>1.1777200000000221</v>
      </c>
      <c r="DG6" s="623">
        <f t="shared" ref="DG6:DG65" si="25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</row>
    <row r="7" spans="1:123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22"/>
        <v>-20.338989999999995</v>
      </c>
      <c r="CR7" s="561">
        <f t="shared" si="23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24"/>
        <v>1.7451490000000263</v>
      </c>
      <c r="DG7" s="561">
        <f t="shared" si="25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</row>
    <row r="8" spans="1:123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22"/>
        <v>0.28061100000000039</v>
      </c>
      <c r="CR8" s="561">
        <f t="shared" si="23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24"/>
        <v>-0.56742899999999974</v>
      </c>
      <c r="DG8" s="561">
        <f t="shared" si="25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</row>
    <row r="9" spans="1:123" x14ac:dyDescent="0.25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22"/>
        <v>40.027575999999982</v>
      </c>
      <c r="CR9" s="623">
        <f t="shared" si="23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24"/>
        <v>30.393853999999976</v>
      </c>
      <c r="DG9" s="623">
        <f t="shared" si="25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</row>
    <row r="10" spans="1:123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22"/>
        <v>-1.6352200000000003</v>
      </c>
      <c r="CR10" s="561">
        <f t="shared" si="23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24"/>
        <v>24.945298000000001</v>
      </c>
      <c r="DG10" s="561">
        <f t="shared" si="25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</row>
    <row r="11" spans="1:123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22"/>
        <v>41.662796</v>
      </c>
      <c r="CR11" s="561">
        <f t="shared" si="23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24"/>
        <v>5.4485559999999964</v>
      </c>
      <c r="DG11" s="561">
        <f t="shared" si="25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</row>
    <row r="12" spans="1:123" x14ac:dyDescent="0.25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22"/>
        <v>160.30606999999986</v>
      </c>
      <c r="CR12" s="623">
        <f t="shared" si="23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24"/>
        <v>256.26669700000014</v>
      </c>
      <c r="DG12" s="623">
        <f t="shared" si="25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</row>
    <row r="13" spans="1:123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22"/>
        <v>-9.5267289999999889</v>
      </c>
      <c r="CR13" s="561">
        <f t="shared" si="23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24"/>
        <v>10.87491799999998</v>
      </c>
      <c r="DG13" s="561">
        <f t="shared" si="25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</row>
    <row r="14" spans="1:123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22"/>
        <v>61.808182999999985</v>
      </c>
      <c r="CR14" s="561">
        <f t="shared" si="23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24"/>
        <v>91.710541999999975</v>
      </c>
      <c r="DG14" s="561">
        <f t="shared" si="25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</row>
    <row r="15" spans="1:123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22"/>
        <v>14.689295000000001</v>
      </c>
      <c r="CR15" s="561">
        <f t="shared" si="23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24"/>
        <v>16.052236999999977</v>
      </c>
      <c r="DG15" s="561">
        <f t="shared" si="25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</row>
    <row r="16" spans="1:123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22"/>
        <v>77.65278099999999</v>
      </c>
      <c r="CR16" s="561">
        <f t="shared" si="23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24"/>
        <v>59.040396000000001</v>
      </c>
      <c r="DG16" s="561">
        <f t="shared" si="25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</row>
    <row r="17" spans="1:123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22"/>
        <v>10.045992999999996</v>
      </c>
      <c r="CR17" s="561">
        <f t="shared" si="23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24"/>
        <v>79.332810000000023</v>
      </c>
      <c r="DG17" s="561">
        <f t="shared" si="25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</row>
    <row r="18" spans="1:123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22"/>
        <v>5.131907</v>
      </c>
      <c r="CR18" s="561">
        <f t="shared" si="23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24"/>
        <v>2.4411999999998102E-2</v>
      </c>
      <c r="DG18" s="561">
        <f t="shared" si="25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</row>
    <row r="19" spans="1:123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22"/>
        <v>0.50463999999999842</v>
      </c>
      <c r="CR19" s="561">
        <f t="shared" si="23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24"/>
        <v>-0.76861799999999647</v>
      </c>
      <c r="DG19" s="561">
        <f t="shared" si="25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</row>
    <row r="20" spans="1:123" x14ac:dyDescent="0.25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22"/>
        <v>165.54178999999999</v>
      </c>
      <c r="CR20" s="623">
        <f t="shared" si="23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24"/>
        <v>296.0844780000001</v>
      </c>
      <c r="DG20" s="623">
        <f t="shared" si="25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</row>
    <row r="21" spans="1:123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22"/>
        <v>107.397042</v>
      </c>
      <c r="CR21" s="561">
        <f t="shared" si="23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24"/>
        <v>178.05182600000001</v>
      </c>
      <c r="DG21" s="561">
        <f t="shared" si="25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</row>
    <row r="22" spans="1:123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22"/>
        <v>7.0085260000000034</v>
      </c>
      <c r="CR22" s="561">
        <f t="shared" si="23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24"/>
        <v>12.137430999999992</v>
      </c>
      <c r="DG22" s="561">
        <f t="shared" si="25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</row>
    <row r="23" spans="1:123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22"/>
        <v>31.484327000000008</v>
      </c>
      <c r="CR23" s="561">
        <f t="shared" si="23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24"/>
        <v>71.621611999999999</v>
      </c>
      <c r="DG23" s="561">
        <f t="shared" si="25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</row>
    <row r="24" spans="1:123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22"/>
        <v>20.699975999999992</v>
      </c>
      <c r="CR24" s="561">
        <f t="shared" si="23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24"/>
        <v>33.912536000000017</v>
      </c>
      <c r="DG24" s="561">
        <f t="shared" si="25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</row>
    <row r="25" spans="1:123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22"/>
        <v>-1.048081</v>
      </c>
      <c r="CR25" s="561">
        <f t="shared" si="23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24"/>
        <v>0.36107300000000003</v>
      </c>
      <c r="DG25" s="561">
        <f t="shared" si="25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</row>
    <row r="26" spans="1:123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22"/>
        <v>0</v>
      </c>
      <c r="CR26" s="561" t="e">
        <f t="shared" si="23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24"/>
        <v>0</v>
      </c>
      <c r="DG26" s="561" t="e">
        <f t="shared" si="25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</row>
    <row r="27" spans="1:123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22"/>
        <v>33.303298000000041</v>
      </c>
      <c r="CR27" s="622">
        <f t="shared" si="23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24"/>
        <v>-29.719952000000035</v>
      </c>
      <c r="DG27" s="622">
        <f t="shared" si="25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</row>
    <row r="28" spans="1:123" x14ac:dyDescent="0.25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22"/>
        <v>-4.3376889999999833</v>
      </c>
      <c r="CR28" s="624">
        <f t="shared" si="23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24"/>
        <v>-3.0839659999999895</v>
      </c>
      <c r="DG28" s="624">
        <f t="shared" si="25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</row>
    <row r="29" spans="1:123" x14ac:dyDescent="0.25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22"/>
        <v>-4.0642319999999899</v>
      </c>
      <c r="CR29" s="561">
        <f t="shared" si="23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24"/>
        <v>-2.8244899999999973</v>
      </c>
      <c r="DG29" s="561">
        <f t="shared" si="25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</row>
    <row r="30" spans="1:123" x14ac:dyDescent="0.25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22"/>
        <v>-7.3000000000000398E-2</v>
      </c>
      <c r="CR30" s="561">
        <f t="shared" si="23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24"/>
        <v>-0.43400000000000105</v>
      </c>
      <c r="DG30" s="561">
        <f t="shared" si="25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</row>
    <row r="31" spans="1:123" x14ac:dyDescent="0.25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22"/>
        <v>-4.0120000000000005</v>
      </c>
      <c r="CR31" s="561">
        <f t="shared" si="23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24"/>
        <v>-2.3980000000000103</v>
      </c>
      <c r="DG31" s="561">
        <f t="shared" si="25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</row>
    <row r="32" spans="1:123" x14ac:dyDescent="0.25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22"/>
        <v>2.0767999999999998E-2</v>
      </c>
      <c r="CR32" s="561">
        <f t="shared" si="23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24"/>
        <v>7.5099999999999976E-3</v>
      </c>
      <c r="DG32" s="561">
        <f t="shared" si="25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</row>
    <row r="33" spans="1:123" x14ac:dyDescent="0.25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22"/>
        <v>-0.27345700000000051</v>
      </c>
      <c r="CR33" s="561">
        <f t="shared" si="23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24"/>
        <v>-0.25947599999999937</v>
      </c>
      <c r="DG33" s="561">
        <f t="shared" si="25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</row>
    <row r="34" spans="1:123" x14ac:dyDescent="0.25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22"/>
        <v>4.6140000000000017</v>
      </c>
      <c r="CR34" s="625">
        <f t="shared" si="23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24"/>
        <v>-2.0389999999999997</v>
      </c>
      <c r="DG34" s="625">
        <f t="shared" si="25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</row>
    <row r="35" spans="1:123" x14ac:dyDescent="0.25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22"/>
        <v>4.6140000000000017</v>
      </c>
      <c r="CR35" s="561">
        <f t="shared" si="23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24"/>
        <v>-2.0389999999999997</v>
      </c>
      <c r="DG35" s="561">
        <f t="shared" si="25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</row>
    <row r="36" spans="1:123" x14ac:dyDescent="0.25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22"/>
        <v>-1.3940000000000001</v>
      </c>
      <c r="CR36" s="561">
        <f t="shared" si="23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24"/>
        <v>-0.18800000000000017</v>
      </c>
      <c r="DG36" s="561">
        <f t="shared" si="25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</row>
    <row r="37" spans="1:123" x14ac:dyDescent="0.25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22"/>
        <v>6.0080000000000009</v>
      </c>
      <c r="CR37" s="561">
        <f t="shared" si="23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24"/>
        <v>-1.8510000000000009</v>
      </c>
      <c r="DG37" s="561">
        <f t="shared" si="25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</row>
    <row r="38" spans="1:123" x14ac:dyDescent="0.25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22"/>
        <v>-1.1999999999999993</v>
      </c>
      <c r="CR38" s="624">
        <f t="shared" si="23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24"/>
        <v>1.1169999999999973</v>
      </c>
      <c r="DG38" s="624">
        <f t="shared" si="25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</row>
    <row r="39" spans="1:123" x14ac:dyDescent="0.25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22"/>
        <v>-1.1999999999999993</v>
      </c>
      <c r="CR39" s="561">
        <f t="shared" si="23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24"/>
        <v>1.1169999999999973</v>
      </c>
      <c r="DG39" s="561">
        <f t="shared" si="25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</row>
    <row r="40" spans="1:123" x14ac:dyDescent="0.25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22"/>
        <v>-2.4119999999999999</v>
      </c>
      <c r="CR40" s="561">
        <f t="shared" si="23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24"/>
        <v>-0.12000000000000011</v>
      </c>
      <c r="DG40" s="561">
        <f t="shared" si="25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</row>
    <row r="41" spans="1:123" x14ac:dyDescent="0.25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22"/>
        <v>1.7639999999999998</v>
      </c>
      <c r="CR41" s="626">
        <f t="shared" si="23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24"/>
        <v>-0.29300000000000015</v>
      </c>
      <c r="DG41" s="626">
        <f t="shared" si="25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</row>
    <row r="42" spans="1:123" x14ac:dyDescent="0.25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22"/>
        <v>-0.26100000000000012</v>
      </c>
      <c r="CR42" s="626">
        <f t="shared" si="23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24"/>
        <v>1.3109999999999999</v>
      </c>
      <c r="DG42" s="626">
        <f t="shared" si="25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</row>
    <row r="43" spans="1:123" x14ac:dyDescent="0.25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22"/>
        <v>-0.29100000000000037</v>
      </c>
      <c r="CR43" s="626">
        <f t="shared" si="23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24"/>
        <v>0.21899999999999942</v>
      </c>
      <c r="DG43" s="626">
        <f t="shared" si="25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</row>
    <row r="44" spans="1:123" x14ac:dyDescent="0.25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22"/>
        <v>6.7679569999999671</v>
      </c>
      <c r="CR44" s="624">
        <f t="shared" si="23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24"/>
        <v>-2.7282139999999799</v>
      </c>
      <c r="DG44" s="624">
        <f t="shared" si="25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</row>
    <row r="45" spans="1:123" x14ac:dyDescent="0.25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22"/>
        <v>6.7799999999999727</v>
      </c>
      <c r="CR45" s="561">
        <f t="shared" si="23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24"/>
        <v>-2.7099999999999795</v>
      </c>
      <c r="DG45" s="561">
        <f t="shared" si="25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</row>
    <row r="46" spans="1:123" x14ac:dyDescent="0.25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22"/>
        <v>-8.8859999999999992</v>
      </c>
      <c r="CR46" s="561">
        <f t="shared" si="23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24"/>
        <v>-0.16400000000000148</v>
      </c>
      <c r="DG46" s="561">
        <f t="shared" si="25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</row>
    <row r="47" spans="1:123" x14ac:dyDescent="0.25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22"/>
        <v>15.665999999999968</v>
      </c>
      <c r="CR47" s="561">
        <f t="shared" si="23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24"/>
        <v>-2.5459999999999923</v>
      </c>
      <c r="DG47" s="561">
        <f t="shared" si="25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</row>
    <row r="48" spans="1:123" x14ac:dyDescent="0.25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22"/>
        <v>-15.510000000000005</v>
      </c>
      <c r="CR48" s="561">
        <f t="shared" si="23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24"/>
        <v>-2.9920000000000044</v>
      </c>
      <c r="DG48" s="561">
        <f t="shared" si="25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</row>
    <row r="49" spans="1:123" x14ac:dyDescent="0.25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22"/>
        <v>0.98700000000000188</v>
      </c>
      <c r="CR49" s="561">
        <f t="shared" si="23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24"/>
        <v>-9.602999999999998</v>
      </c>
      <c r="DG49" s="561">
        <f t="shared" si="25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</row>
    <row r="50" spans="1:123" x14ac:dyDescent="0.25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22"/>
        <v>30.189</v>
      </c>
      <c r="CR50" s="561">
        <f t="shared" si="23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24"/>
        <v>10.048999999999999</v>
      </c>
      <c r="DG50" s="561">
        <f t="shared" si="25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</row>
    <row r="51" spans="1:123" x14ac:dyDescent="0.25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22"/>
        <v>-1.2042999999999998E-2</v>
      </c>
      <c r="CR51" s="561">
        <f t="shared" si="23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24"/>
        <v>-1.821399999999998E-2</v>
      </c>
      <c r="DG51" s="561">
        <f t="shared" si="25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</row>
    <row r="52" spans="1:123" x14ac:dyDescent="0.25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22"/>
        <v>27.459029999999984</v>
      </c>
      <c r="CR52" s="624">
        <f t="shared" si="23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24"/>
        <v>-22.985771999999997</v>
      </c>
      <c r="DG52" s="624">
        <f t="shared" si="25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</row>
    <row r="53" spans="1:123" x14ac:dyDescent="0.25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22"/>
        <v>28.029999999999973</v>
      </c>
      <c r="CR53" s="561">
        <f t="shared" si="23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24"/>
        <v>-20.047000000000025</v>
      </c>
      <c r="DG53" s="561">
        <f t="shared" si="25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</row>
    <row r="54" spans="1:123" x14ac:dyDescent="0.25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22"/>
        <v>1.7050000000000125</v>
      </c>
      <c r="CR54" s="561">
        <f t="shared" si="23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24"/>
        <v>-11.257000000000005</v>
      </c>
      <c r="DG54" s="561">
        <f t="shared" si="25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</row>
    <row r="55" spans="1:123" x14ac:dyDescent="0.25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22"/>
        <v>2.5999999999999996</v>
      </c>
      <c r="CR55" s="561">
        <f t="shared" si="23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24"/>
        <v>0.15199999999999991</v>
      </c>
      <c r="DG55" s="561">
        <f t="shared" si="25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</row>
    <row r="56" spans="1:123" x14ac:dyDescent="0.25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22"/>
        <v>23.700000000000017</v>
      </c>
      <c r="CR56" s="561">
        <f t="shared" si="23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24"/>
        <v>-8.7880000000000109</v>
      </c>
      <c r="DG56" s="561">
        <f t="shared" si="25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</row>
    <row r="57" spans="1:123" x14ac:dyDescent="0.25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22"/>
        <v>3.7000000000000144E-2</v>
      </c>
      <c r="CR57" s="561">
        <f t="shared" si="23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24"/>
        <v>-3.0999999999999917E-2</v>
      </c>
      <c r="DG57" s="561">
        <f t="shared" si="25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</row>
    <row r="58" spans="1:123" x14ac:dyDescent="0.25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22"/>
        <v>-1.2000000000000011E-2</v>
      </c>
      <c r="CR58" s="561">
        <f t="shared" si="23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24"/>
        <v>-0.123</v>
      </c>
      <c r="DG58" s="561">
        <f t="shared" si="25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</row>
    <row r="59" spans="1:123" x14ac:dyDescent="0.25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22"/>
        <v>-0.57096999999999909</v>
      </c>
      <c r="CR59" s="561">
        <f t="shared" si="23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24"/>
        <v>-2.9387720000000002</v>
      </c>
      <c r="DG59" s="561">
        <f t="shared" si="25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</row>
    <row r="60" spans="1:123" x14ac:dyDescent="0.25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22"/>
        <v>0.12970199999999998</v>
      </c>
      <c r="CR60" s="561">
        <f t="shared" si="23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24"/>
        <v>-0.31983899999999998</v>
      </c>
      <c r="DG60" s="561">
        <f t="shared" si="25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</row>
    <row r="61" spans="1:123" x14ac:dyDescent="0.25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22"/>
        <v>0</v>
      </c>
      <c r="CR61" s="561" t="e">
        <f t="shared" si="23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24"/>
        <v>0</v>
      </c>
      <c r="DG61" s="561" t="e">
        <f t="shared" si="25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</row>
    <row r="62" spans="1:123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22"/>
        <v>16.189626999999994</v>
      </c>
      <c r="CR62" s="622">
        <f t="shared" si="23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24"/>
        <v>39.252127999999999</v>
      </c>
      <c r="DG62" s="622">
        <f t="shared" si="25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</row>
    <row r="63" spans="1:123" x14ac:dyDescent="0.25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22"/>
        <v>3.4659720000000007</v>
      </c>
      <c r="CR63" s="561">
        <f t="shared" si="23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24"/>
        <v>12.210137</v>
      </c>
      <c r="DG63" s="561">
        <f t="shared" si="25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</row>
    <row r="64" spans="1:123" x14ac:dyDescent="0.25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22"/>
        <v>13.026330000000002</v>
      </c>
      <c r="CR64" s="561">
        <f t="shared" si="23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24"/>
        <v>27.577338000000001</v>
      </c>
      <c r="DG64" s="561">
        <f t="shared" si="25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</row>
    <row r="65" spans="1:123" x14ac:dyDescent="0.25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26">CP65-BC65</f>
        <v>-0.30267500000000069</v>
      </c>
      <c r="CR65" s="561">
        <f t="shared" ref="CR65" si="27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24"/>
        <v>-0.53534700000000157</v>
      </c>
      <c r="DG65" s="561">
        <f t="shared" si="25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</row>
    <row r="66" spans="1:123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874" t="s">
        <v>205</v>
      </c>
      <c r="B1" s="874"/>
      <c r="C1" s="874"/>
      <c r="D1" s="874"/>
      <c r="E1" s="874"/>
      <c r="F1" s="874"/>
      <c r="G1" s="874"/>
      <c r="H1" s="874"/>
      <c r="I1" s="874"/>
      <c r="J1" s="874"/>
    </row>
    <row r="2" spans="1:13" ht="18.75" x14ac:dyDescent="0.25">
      <c r="A2" s="3"/>
      <c r="B2" s="3"/>
      <c r="C2" s="875">
        <v>2012</v>
      </c>
      <c r="D2" s="876"/>
      <c r="E2" s="875">
        <v>2013</v>
      </c>
      <c r="F2" s="876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875" t="s">
        <v>206</v>
      </c>
      <c r="D3" s="876" t="s">
        <v>207</v>
      </c>
      <c r="E3" s="875"/>
      <c r="F3" s="876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877" t="s">
        <v>208</v>
      </c>
      <c r="B5" s="878"/>
      <c r="C5" s="878"/>
      <c r="D5" s="878"/>
      <c r="E5" s="878"/>
      <c r="F5" s="878"/>
      <c r="G5" s="878"/>
      <c r="H5" s="878"/>
      <c r="I5" s="878"/>
      <c r="J5" s="879"/>
      <c r="K5" s="443"/>
      <c r="L5" s="443"/>
      <c r="M5" s="443"/>
    </row>
    <row r="6" spans="1:13" x14ac:dyDescent="0.25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8"/>
      <c r="L6" s="828"/>
      <c r="M6" s="828"/>
    </row>
    <row r="7" spans="1:13" x14ac:dyDescent="0.25">
      <c r="A7" s="430" t="s">
        <v>196</v>
      </c>
      <c r="B7" s="958">
        <f>(4332503+939676)/(10286.4-609.1)</f>
        <v>544.79854918210663</v>
      </c>
      <c r="C7" s="958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8"/>
      <c r="L7" s="828"/>
      <c r="M7" s="828"/>
    </row>
    <row r="8" spans="1:13" x14ac:dyDescent="0.25">
      <c r="A8" s="430" t="s">
        <v>197</v>
      </c>
      <c r="B8" s="958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198</v>
      </c>
      <c r="B9" s="958">
        <f>(4281196+934241.5)/(5956.7-668.8)</f>
        <v>986.29654494222666</v>
      </c>
      <c r="C9" s="959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199</v>
      </c>
      <c r="B10" s="958">
        <f>(878608+174130.2)/(1109.8-127.6)</f>
        <v>1071.816534310731</v>
      </c>
      <c r="C10" s="959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8"/>
      <c r="B12" s="828"/>
      <c r="C12" s="448"/>
      <c r="D12" s="828"/>
      <c r="E12" s="828"/>
      <c r="F12" s="828"/>
      <c r="G12" s="444"/>
      <c r="H12" s="444"/>
      <c r="I12" s="444"/>
      <c r="J12" s="444"/>
    </row>
    <row r="13" spans="1:13" x14ac:dyDescent="0.25">
      <c r="A13" s="828"/>
      <c r="B13" s="828"/>
      <c r="C13" s="828"/>
      <c r="D13" s="828"/>
      <c r="E13" s="828"/>
      <c r="F13" s="828"/>
      <c r="G13" s="828"/>
      <c r="H13" s="828"/>
      <c r="I13" s="828"/>
      <c r="J13" s="828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G20"/>
  <sheetViews>
    <sheetView showGridLines="0" view="pageBreakPreview" zoomScaleSheetLayoutView="100" workbookViewId="0">
      <pane xSplit="1" ySplit="3" topLeftCell="CS4" activePane="bottomRight" state="frozen"/>
      <selection activeCell="J76" sqref="J76"/>
      <selection pane="topRight" activeCell="J76" sqref="J76"/>
      <selection pane="bottomLeft" activeCell="J76" sqref="J76"/>
      <selection pane="bottomRight" activeCell="DG4" sqref="DG4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79" width="9.140625" style="493" hidden="1" customWidth="1"/>
    <col min="80" max="95" width="9.140625" style="493"/>
    <col min="96" max="96" width="11.85546875" style="493" customWidth="1"/>
    <col min="97" max="97" width="9.140625" style="493"/>
    <col min="98" max="98" width="12.7109375" style="493" customWidth="1"/>
    <col min="99" max="100" width="9.140625" style="493"/>
    <col min="101" max="101" width="10.7109375" style="493" customWidth="1"/>
    <col min="102" max="103" width="9.140625" style="493"/>
    <col min="104" max="104" width="10.7109375" style="493" customWidth="1"/>
    <col min="105" max="106" width="9.140625" style="493"/>
    <col min="107" max="107" width="12.140625" style="493" customWidth="1"/>
    <col min="108" max="109" width="9.140625" style="493"/>
    <col min="110" max="110" width="12.140625" style="493" customWidth="1"/>
    <col min="111" max="16384" width="9.140625" style="493"/>
  </cols>
  <sheetData>
    <row r="1" spans="1:111" ht="28.5" customHeight="1" x14ac:dyDescent="0.25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</row>
    <row r="2" spans="1:111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9" t="s">
        <v>211</v>
      </c>
      <c r="BH2" s="823"/>
      <c r="BI2" s="830">
        <v>2014</v>
      </c>
      <c r="BJ2" s="812"/>
      <c r="BK2" s="812"/>
      <c r="BL2" s="812"/>
      <c r="BM2" s="812"/>
      <c r="BN2" s="812"/>
      <c r="BO2" s="812"/>
      <c r="BP2" s="812"/>
      <c r="BQ2" s="812"/>
      <c r="BR2" s="812"/>
      <c r="BS2" s="812"/>
      <c r="BT2" s="812"/>
      <c r="BU2" s="812"/>
      <c r="BV2" s="812"/>
      <c r="BW2" s="812"/>
      <c r="BX2" s="812"/>
      <c r="BY2" s="812"/>
      <c r="BZ2" s="812"/>
      <c r="CA2" s="812"/>
      <c r="CB2" s="812"/>
      <c r="CC2" s="719"/>
      <c r="CD2" s="719"/>
      <c r="CE2" s="719"/>
      <c r="CF2" s="719"/>
      <c r="CG2" s="719"/>
      <c r="CH2" s="719"/>
      <c r="CI2" s="719"/>
      <c r="CJ2" s="719"/>
      <c r="CK2" s="719"/>
      <c r="CL2" s="719"/>
      <c r="CM2" s="719"/>
      <c r="CN2" s="719"/>
      <c r="CO2" s="719"/>
      <c r="CP2" s="719"/>
      <c r="CQ2" s="719"/>
      <c r="CR2" s="719"/>
      <c r="CS2" s="719"/>
      <c r="CT2" s="829" t="s">
        <v>273</v>
      </c>
      <c r="CU2" s="823"/>
      <c r="CV2" s="719"/>
      <c r="CW2" s="829" t="s">
        <v>339</v>
      </c>
      <c r="CX2" s="823"/>
      <c r="CY2" s="719"/>
      <c r="CZ2" s="829" t="s">
        <v>339</v>
      </c>
      <c r="DA2" s="823"/>
      <c r="DB2" s="719"/>
      <c r="DC2" s="829" t="s">
        <v>339</v>
      </c>
      <c r="DD2" s="823"/>
      <c r="DE2" s="719"/>
      <c r="DF2" s="829" t="s">
        <v>339</v>
      </c>
      <c r="DG2" s="823"/>
    </row>
    <row r="3" spans="1:111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104</v>
      </c>
      <c r="BX3" s="821" t="s">
        <v>105</v>
      </c>
      <c r="BY3" s="821" t="s">
        <v>106</v>
      </c>
      <c r="BZ3" s="821" t="s">
        <v>107</v>
      </c>
      <c r="CA3" s="821" t="s">
        <v>110</v>
      </c>
      <c r="CB3" s="821" t="s">
        <v>1</v>
      </c>
      <c r="CC3" s="821" t="s">
        <v>2</v>
      </c>
      <c r="CD3" s="494" t="s">
        <v>3</v>
      </c>
      <c r="CE3" s="496" t="s">
        <v>4</v>
      </c>
      <c r="CF3" s="821" t="s">
        <v>5</v>
      </c>
      <c r="CG3" s="821" t="s">
        <v>8</v>
      </c>
      <c r="CH3" s="494" t="s">
        <v>6</v>
      </c>
      <c r="CI3" s="821" t="s">
        <v>108</v>
      </c>
      <c r="CJ3" s="496" t="s">
        <v>100</v>
      </c>
      <c r="CK3" s="821" t="s">
        <v>101</v>
      </c>
      <c r="CL3" s="821" t="s">
        <v>102</v>
      </c>
      <c r="CM3" s="494" t="s">
        <v>103</v>
      </c>
      <c r="CN3" s="821" t="s">
        <v>109</v>
      </c>
      <c r="CO3" s="821" t="s">
        <v>332</v>
      </c>
      <c r="CP3" s="847">
        <v>41944</v>
      </c>
      <c r="CQ3" s="847">
        <v>41974</v>
      </c>
      <c r="CR3" s="821" t="s">
        <v>107</v>
      </c>
      <c r="CS3" s="821" t="s">
        <v>110</v>
      </c>
      <c r="CT3" s="563" t="s">
        <v>123</v>
      </c>
      <c r="CU3" s="606" t="s">
        <v>121</v>
      </c>
      <c r="CV3" s="821" t="s">
        <v>337</v>
      </c>
      <c r="CW3" s="563" t="s">
        <v>123</v>
      </c>
      <c r="CX3" s="606" t="s">
        <v>121</v>
      </c>
      <c r="CY3" s="821" t="s">
        <v>340</v>
      </c>
      <c r="CZ3" s="563" t="s">
        <v>123</v>
      </c>
      <c r="DA3" s="606" t="s">
        <v>121</v>
      </c>
      <c r="DB3" s="833" t="s">
        <v>341</v>
      </c>
      <c r="DC3" s="563" t="s">
        <v>123</v>
      </c>
      <c r="DD3" s="606" t="s">
        <v>121</v>
      </c>
      <c r="DE3" s="833" t="s">
        <v>342</v>
      </c>
      <c r="DF3" s="563" t="s">
        <v>123</v>
      </c>
      <c r="DG3" s="606" t="s">
        <v>121</v>
      </c>
    </row>
    <row r="4" spans="1:111" x14ac:dyDescent="0.25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3546.8699189999998</v>
      </c>
      <c r="BJ4" s="815">
        <v>0</v>
      </c>
      <c r="BK4" s="815">
        <v>0</v>
      </c>
      <c r="BL4" s="815">
        <v>3546.8699189999998</v>
      </c>
      <c r="BM4" s="815">
        <v>0</v>
      </c>
      <c r="BN4" s="815">
        <v>0</v>
      </c>
      <c r="BO4" s="815">
        <v>0</v>
      </c>
      <c r="BP4" s="815">
        <v>0</v>
      </c>
      <c r="BQ4" s="815">
        <v>3546.8699189999998</v>
      </c>
      <c r="BR4" s="815">
        <v>0</v>
      </c>
      <c r="BS4" s="815">
        <v>0</v>
      </c>
      <c r="BT4" s="815">
        <v>0</v>
      </c>
      <c r="BU4" s="815">
        <v>0</v>
      </c>
      <c r="BV4" s="815">
        <v>3546.8699189999998</v>
      </c>
      <c r="BW4" s="815">
        <v>0</v>
      </c>
      <c r="BX4" s="815">
        <v>0</v>
      </c>
      <c r="BY4" s="815">
        <v>0</v>
      </c>
      <c r="BZ4" s="815">
        <v>0</v>
      </c>
      <c r="CA4" s="815">
        <v>3546.8699189999998</v>
      </c>
      <c r="CB4" s="815">
        <v>3309.9552830000002</v>
      </c>
      <c r="CC4" s="815">
        <v>3168.4928160000009</v>
      </c>
      <c r="CD4" s="815">
        <v>10025.318018000002</v>
      </c>
      <c r="CE4" s="815">
        <v>2618.9138389999998</v>
      </c>
      <c r="CF4" s="815">
        <v>2435.3522619999999</v>
      </c>
      <c r="CG4" s="815">
        <v>2139.8477320000002</v>
      </c>
      <c r="CH4" s="815">
        <v>7194.1138329999994</v>
      </c>
      <c r="CI4" s="815">
        <v>17219.431851000001</v>
      </c>
      <c r="CJ4" s="815">
        <v>2190.9389000000001</v>
      </c>
      <c r="CK4" s="815">
        <v>2083.819641</v>
      </c>
      <c r="CL4" s="815">
        <v>2321.7039500000001</v>
      </c>
      <c r="CM4" s="815">
        <v>6596.4624910000002</v>
      </c>
      <c r="CN4" s="815">
        <v>23815.894342</v>
      </c>
      <c r="CO4" s="815">
        <v>2648.3186149999997</v>
      </c>
      <c r="CP4" s="815">
        <v>3227.8932111999998</v>
      </c>
      <c r="CQ4" s="815">
        <f t="shared" ref="CQ4" si="0">CQ5+CQ6+CQ20</f>
        <v>3499.0396799999999</v>
      </c>
      <c r="CR4" s="815">
        <f>SUM(CO4:CQ4)</f>
        <v>9375.2515061999984</v>
      </c>
      <c r="CS4" s="815">
        <f t="shared" ref="CS4:CS20" si="1">CR4+CN4</f>
        <v>33191.145848200002</v>
      </c>
      <c r="CT4" s="815">
        <f>CS4-BF4</f>
        <v>529.06341372500174</v>
      </c>
      <c r="CU4" s="850">
        <f>CT4/BF4</f>
        <v>1.619809192467693E-2</v>
      </c>
      <c r="CV4" s="815">
        <v>3746.1739109999994</v>
      </c>
      <c r="CW4" s="815">
        <f>CV4-BI4</f>
        <v>199.30399199999965</v>
      </c>
      <c r="CX4" s="850">
        <f>CW4/BI4</f>
        <v>5.6191514363794652E-2</v>
      </c>
      <c r="CY4" s="815">
        <v>3269.5541910000006</v>
      </c>
      <c r="CZ4" s="815">
        <f>CY4-CB4</f>
        <v>-40.401091999999608</v>
      </c>
      <c r="DA4" s="850">
        <f>CZ4/CB4</f>
        <v>-1.2205932873927471E-2</v>
      </c>
      <c r="DB4" s="815">
        <v>3157.3474980000001</v>
      </c>
      <c r="DC4" s="815">
        <f>DB4-CC4</f>
        <v>-11.145318000000771</v>
      </c>
      <c r="DD4" s="850">
        <f>DC4/CC4</f>
        <v>-3.5175456115033739E-3</v>
      </c>
      <c r="DE4" s="815">
        <v>2809.5818409999997</v>
      </c>
      <c r="DF4" s="815">
        <f>DE4-CE4</f>
        <v>190.66800199999989</v>
      </c>
      <c r="DG4" s="850">
        <f>DF4/CF4</f>
        <v>7.8291754739175351E-2</v>
      </c>
    </row>
    <row r="5" spans="1:111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2645.9732239999998</v>
      </c>
      <c r="BJ5" s="212"/>
      <c r="BK5" s="212"/>
      <c r="BL5" s="213">
        <v>2645.9732239999998</v>
      </c>
      <c r="BM5" s="212"/>
      <c r="BN5" s="212"/>
      <c r="BO5" s="212"/>
      <c r="BP5" s="213">
        <v>0</v>
      </c>
      <c r="BQ5" s="535">
        <v>2645.9732239999998</v>
      </c>
      <c r="BR5" s="212"/>
      <c r="BS5" s="212"/>
      <c r="BT5" s="212"/>
      <c r="BU5" s="535">
        <v>0</v>
      </c>
      <c r="BV5" s="535">
        <v>2645.9732239999998</v>
      </c>
      <c r="BW5" s="212"/>
      <c r="BX5" s="212"/>
      <c r="BY5" s="212"/>
      <c r="BZ5" s="535">
        <v>0</v>
      </c>
      <c r="CA5" s="535">
        <v>2645.9732239999998</v>
      </c>
      <c r="CB5" s="212">
        <v>2358.2809999999999</v>
      </c>
      <c r="CC5" s="212">
        <v>2252.5240190000004</v>
      </c>
      <c r="CD5" s="213">
        <v>7256.7782430000007</v>
      </c>
      <c r="CE5" s="212">
        <v>1837.4002029999997</v>
      </c>
      <c r="CF5" s="212">
        <v>1727.0744669999999</v>
      </c>
      <c r="CG5" s="212">
        <v>1536.7941429999998</v>
      </c>
      <c r="CH5" s="213">
        <v>5101.2688129999997</v>
      </c>
      <c r="CI5" s="535">
        <v>12358.047055999999</v>
      </c>
      <c r="CJ5" s="212">
        <v>1588.4449999999999</v>
      </c>
      <c r="CK5" s="212">
        <v>1580.8245790000001</v>
      </c>
      <c r="CL5" s="212">
        <v>1591.7847759999997</v>
      </c>
      <c r="CM5" s="535">
        <v>4761.0543549999993</v>
      </c>
      <c r="CN5" s="535">
        <v>17119.101411</v>
      </c>
      <c r="CO5" s="535">
        <v>1988.3581629999999</v>
      </c>
      <c r="CP5" s="535">
        <v>2215.3488932</v>
      </c>
      <c r="CQ5" s="212">
        <v>2695.0225049999999</v>
      </c>
      <c r="CR5" s="535">
        <f>SUM(CO5:CQ5)</f>
        <v>6898.7295611999998</v>
      </c>
      <c r="CS5" s="535">
        <f t="shared" si="1"/>
        <v>24017.830972199998</v>
      </c>
      <c r="CT5" s="535">
        <f t="shared" ref="CT5:CT20" si="2">CS5-BF5</f>
        <v>1386.276260724997</v>
      </c>
      <c r="CU5" s="849">
        <f t="shared" ref="CU5:CU20" si="3">CT5/BF5</f>
        <v>6.1254132930695468E-2</v>
      </c>
      <c r="CV5" s="535">
        <v>2630.5163569999995</v>
      </c>
      <c r="CW5" s="535">
        <f t="shared" ref="CW5:CW20" si="4">CV5-BI5</f>
        <v>-15.456867000000329</v>
      </c>
      <c r="CX5" s="849">
        <f t="shared" ref="CX5:CX20" si="5">CW5/BI5</f>
        <v>-5.8416566198783012E-3</v>
      </c>
      <c r="CY5" s="535">
        <v>2287.0412400000005</v>
      </c>
      <c r="CZ5" s="535">
        <f t="shared" ref="CZ5:CZ20" si="6">CY5-CB5</f>
        <v>-71.239759999999478</v>
      </c>
      <c r="DA5" s="849">
        <f t="shared" ref="DA5:DA20" si="7">CZ5/CB5</f>
        <v>-3.0208342432474958E-2</v>
      </c>
      <c r="DB5" s="535">
        <v>2250.7977330000003</v>
      </c>
      <c r="DC5" s="535">
        <f t="shared" ref="DC5:DC20" si="8">DB5-CC5</f>
        <v>-1.7262860000000728</v>
      </c>
      <c r="DD5" s="849">
        <f t="shared" ref="DD5:DD20" si="9">DC5/CC5</f>
        <v>-7.6637850936943656E-4</v>
      </c>
      <c r="DE5" s="535">
        <v>1935.5867709999998</v>
      </c>
      <c r="DF5" s="535">
        <f t="shared" ref="DF5:DF20" si="10">DE5-CE5</f>
        <v>98.186568000000079</v>
      </c>
      <c r="DG5" s="849">
        <f t="shared" ref="DG5:DG20" si="11">DF5/CF5</f>
        <v>5.685138068803381E-2</v>
      </c>
    </row>
    <row r="6" spans="1:111" x14ac:dyDescent="0.25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884.788995</v>
      </c>
      <c r="BJ6" s="518">
        <v>0</v>
      </c>
      <c r="BK6" s="518">
        <v>0</v>
      </c>
      <c r="BL6" s="518">
        <v>884.788995</v>
      </c>
      <c r="BM6" s="518">
        <v>0</v>
      </c>
      <c r="BN6" s="518">
        <v>0</v>
      </c>
      <c r="BO6" s="518">
        <v>0</v>
      </c>
      <c r="BP6" s="518">
        <v>0</v>
      </c>
      <c r="BQ6" s="518">
        <v>884.788995</v>
      </c>
      <c r="BR6" s="518">
        <v>0</v>
      </c>
      <c r="BS6" s="518">
        <v>0</v>
      </c>
      <c r="BT6" s="518">
        <v>0</v>
      </c>
      <c r="BU6" s="518">
        <v>0</v>
      </c>
      <c r="BV6" s="518">
        <v>884.788995</v>
      </c>
      <c r="BW6" s="518">
        <v>0</v>
      </c>
      <c r="BX6" s="518">
        <v>0</v>
      </c>
      <c r="BY6" s="518">
        <v>0</v>
      </c>
      <c r="BZ6" s="518">
        <v>0</v>
      </c>
      <c r="CA6" s="518">
        <v>884.788995</v>
      </c>
      <c r="CB6" s="518">
        <v>937.20528300000001</v>
      </c>
      <c r="CC6" s="518">
        <v>903.21615300000019</v>
      </c>
      <c r="CD6" s="518">
        <v>2725.2104310000004</v>
      </c>
      <c r="CE6" s="518">
        <v>770.09329900000012</v>
      </c>
      <c r="CF6" s="518">
        <v>697.94047999999998</v>
      </c>
      <c r="CG6" s="518">
        <v>595.26924900000006</v>
      </c>
      <c r="CH6" s="518">
        <v>2063.3030280000003</v>
      </c>
      <c r="CI6" s="518">
        <v>4788.5134590000007</v>
      </c>
      <c r="CJ6" s="518">
        <v>595.32790000000011</v>
      </c>
      <c r="CK6" s="518">
        <v>495.37330199999997</v>
      </c>
      <c r="CL6" s="518">
        <v>719.77893799999993</v>
      </c>
      <c r="CM6" s="518">
        <v>1810.4801400000001</v>
      </c>
      <c r="CN6" s="518">
        <v>6598.9935990000013</v>
      </c>
      <c r="CO6" s="518">
        <v>647.610635</v>
      </c>
      <c r="CP6" s="518">
        <v>999.443262</v>
      </c>
      <c r="CQ6" s="518">
        <f t="shared" ref="CQ6" si="12">CQ7+CQ10+CQ12+CQ14+CQ17+CQ20</f>
        <v>789.33422699999994</v>
      </c>
      <c r="CR6" s="518">
        <f>SUM(CO6:CQ6)</f>
        <v>2436.3881240000001</v>
      </c>
      <c r="CS6" s="518">
        <f t="shared" si="1"/>
        <v>9035.3817230000022</v>
      </c>
      <c r="CT6" s="518">
        <f t="shared" si="2"/>
        <v>-735.74268199999824</v>
      </c>
      <c r="CU6" s="764">
        <f t="shared" si="3"/>
        <v>-7.5297647589412528E-2</v>
      </c>
      <c r="CV6" s="518">
        <v>1100.2826909999999</v>
      </c>
      <c r="CW6" s="518">
        <f t="shared" si="4"/>
        <v>215.49369599999989</v>
      </c>
      <c r="CX6" s="764">
        <f t="shared" si="5"/>
        <v>0.24355377069309037</v>
      </c>
      <c r="CY6" s="518">
        <v>969.19289200000014</v>
      </c>
      <c r="CZ6" s="518">
        <f t="shared" si="6"/>
        <v>31.987609000000134</v>
      </c>
      <c r="DA6" s="764">
        <f t="shared" si="7"/>
        <v>3.4130845803181556E-2</v>
      </c>
      <c r="DB6" s="518">
        <v>894.17720199999997</v>
      </c>
      <c r="DC6" s="518">
        <f t="shared" si="8"/>
        <v>-9.0389510000002247</v>
      </c>
      <c r="DD6" s="764">
        <f t="shared" si="9"/>
        <v>-1.000751699355428E-2</v>
      </c>
      <c r="DE6" s="518">
        <v>863.17021799999998</v>
      </c>
      <c r="DF6" s="518">
        <f t="shared" si="10"/>
        <v>93.076918999999862</v>
      </c>
      <c r="DG6" s="764">
        <f t="shared" si="11"/>
        <v>0.13335939333967256</v>
      </c>
    </row>
    <row r="7" spans="1:111" x14ac:dyDescent="0.25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137.93420900000001</v>
      </c>
      <c r="BJ7" s="503">
        <v>0</v>
      </c>
      <c r="BK7" s="503">
        <v>0</v>
      </c>
      <c r="BL7" s="504">
        <v>137.93420900000001</v>
      </c>
      <c r="BM7" s="503">
        <v>0</v>
      </c>
      <c r="BN7" s="503">
        <v>0</v>
      </c>
      <c r="BO7" s="503">
        <v>0</v>
      </c>
      <c r="BP7" s="504">
        <v>0</v>
      </c>
      <c r="BQ7" s="504">
        <v>137.93420900000001</v>
      </c>
      <c r="BR7" s="503">
        <v>0</v>
      </c>
      <c r="BS7" s="503">
        <v>0</v>
      </c>
      <c r="BT7" s="503">
        <v>0</v>
      </c>
      <c r="BU7" s="504">
        <v>0</v>
      </c>
      <c r="BV7" s="504">
        <v>137.93420900000001</v>
      </c>
      <c r="BW7" s="503">
        <v>0</v>
      </c>
      <c r="BX7" s="503">
        <v>0</v>
      </c>
      <c r="BY7" s="503">
        <v>0</v>
      </c>
      <c r="BZ7" s="504">
        <v>0</v>
      </c>
      <c r="CA7" s="504">
        <v>137.93420900000001</v>
      </c>
      <c r="CB7" s="503">
        <v>122.78607599999999</v>
      </c>
      <c r="CC7" s="503">
        <v>127.601625</v>
      </c>
      <c r="CD7" s="504">
        <v>388.32191</v>
      </c>
      <c r="CE7" s="503">
        <v>113.253558</v>
      </c>
      <c r="CF7" s="503">
        <v>108.396109</v>
      </c>
      <c r="CG7" s="503">
        <v>99.406700999999998</v>
      </c>
      <c r="CH7" s="504">
        <v>321.05636800000002</v>
      </c>
      <c r="CI7" s="504">
        <v>709.37827800000002</v>
      </c>
      <c r="CJ7" s="503">
        <v>95.738</v>
      </c>
      <c r="CK7" s="503">
        <v>97.569968000000003</v>
      </c>
      <c r="CL7" s="503">
        <v>101.38049600000001</v>
      </c>
      <c r="CM7" s="504">
        <v>294.68846400000001</v>
      </c>
      <c r="CN7" s="504">
        <v>1004.066742</v>
      </c>
      <c r="CO7" s="504">
        <v>114.25994300000001</v>
      </c>
      <c r="CP7" s="504">
        <v>121.964206</v>
      </c>
      <c r="CQ7" s="503">
        <f t="shared" ref="CQ7" si="13">CQ8+CQ9</f>
        <v>138.14337499999999</v>
      </c>
      <c r="CR7" s="504">
        <f>SUM(CO7:CQ7)</f>
        <v>374.367524</v>
      </c>
      <c r="CS7" s="504">
        <f t="shared" si="1"/>
        <v>1378.434266</v>
      </c>
      <c r="CT7" s="504">
        <f t="shared" si="2"/>
        <v>-0.31526600000006511</v>
      </c>
      <c r="CU7" s="25">
        <f t="shared" si="3"/>
        <v>-2.2866082104321258E-4</v>
      </c>
      <c r="CV7" s="504">
        <v>133.119733</v>
      </c>
      <c r="CW7" s="504">
        <f t="shared" si="4"/>
        <v>-4.8144760000000133</v>
      </c>
      <c r="CX7" s="25">
        <f t="shared" si="5"/>
        <v>-3.490414767231538E-2</v>
      </c>
      <c r="CY7" s="504">
        <v>118.76212299999999</v>
      </c>
      <c r="CZ7" s="504">
        <f t="shared" si="6"/>
        <v>-4.0239530000000059</v>
      </c>
      <c r="DA7" s="25">
        <f t="shared" si="7"/>
        <v>-3.2772062851817219E-2</v>
      </c>
      <c r="DB7" s="504">
        <v>125.83663899999999</v>
      </c>
      <c r="DC7" s="504">
        <f t="shared" si="8"/>
        <v>-1.7649860000000075</v>
      </c>
      <c r="DD7" s="25">
        <f t="shared" si="9"/>
        <v>-1.3832002531315784E-2</v>
      </c>
      <c r="DE7" s="504">
        <v>115.680751</v>
      </c>
      <c r="DF7" s="504">
        <f t="shared" si="10"/>
        <v>2.4271930000000026</v>
      </c>
      <c r="DG7" s="25">
        <f t="shared" si="11"/>
        <v>2.2391883088718641E-2</v>
      </c>
    </row>
    <row r="8" spans="1:111" x14ac:dyDescent="0.25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/>
      <c r="BK8" s="740"/>
      <c r="BL8" s="28">
        <v>126.167</v>
      </c>
      <c r="BM8" s="740"/>
      <c r="BN8" s="740"/>
      <c r="BO8" s="740"/>
      <c r="BP8" s="28">
        <v>0</v>
      </c>
      <c r="BQ8" s="514">
        <v>126.167</v>
      </c>
      <c r="BR8" s="740"/>
      <c r="BS8" s="740"/>
      <c r="BT8" s="740"/>
      <c r="BU8" s="28">
        <v>0</v>
      </c>
      <c r="BV8" s="732">
        <v>126.167</v>
      </c>
      <c r="BW8" s="740"/>
      <c r="BX8" s="740"/>
      <c r="BY8" s="740"/>
      <c r="BZ8" s="28">
        <v>0</v>
      </c>
      <c r="CA8" s="514">
        <v>126.167</v>
      </c>
      <c r="CB8" s="740">
        <v>112.755</v>
      </c>
      <c r="CC8" s="740">
        <v>116.852</v>
      </c>
      <c r="CD8" s="28">
        <v>355.774</v>
      </c>
      <c r="CE8" s="740">
        <v>103.78</v>
      </c>
      <c r="CF8" s="740">
        <v>99.313999999999993</v>
      </c>
      <c r="CG8" s="740">
        <v>89.882000000000005</v>
      </c>
      <c r="CH8" s="28">
        <v>292.976</v>
      </c>
      <c r="CI8" s="514">
        <v>648.75</v>
      </c>
      <c r="CJ8" s="740">
        <v>86.837999999999994</v>
      </c>
      <c r="CK8" s="740">
        <v>88.3</v>
      </c>
      <c r="CL8" s="740">
        <v>92.357000000000014</v>
      </c>
      <c r="CM8" s="28">
        <v>267.495</v>
      </c>
      <c r="CN8" s="732">
        <v>916.245</v>
      </c>
      <c r="CO8" s="732">
        <v>104.53400000000001</v>
      </c>
      <c r="CP8" s="732">
        <v>111.735</v>
      </c>
      <c r="CQ8" s="740">
        <v>126.155</v>
      </c>
      <c r="CR8" s="28">
        <f>SUM(CO8:CQ8)</f>
        <v>342.42399999999998</v>
      </c>
      <c r="CS8" s="514">
        <f t="shared" si="1"/>
        <v>1258.6689999999999</v>
      </c>
      <c r="CT8" s="514">
        <f t="shared" si="2"/>
        <v>-2.7820000000001528</v>
      </c>
      <c r="CU8" s="529">
        <f t="shared" si="3"/>
        <v>-2.2053968009856529E-3</v>
      </c>
      <c r="CV8" s="514">
        <v>121.61199999999999</v>
      </c>
      <c r="CW8" s="514">
        <f t="shared" si="4"/>
        <v>-4.5550000000000068</v>
      </c>
      <c r="CX8" s="529">
        <f t="shared" si="5"/>
        <v>-3.6102942924853623E-2</v>
      </c>
      <c r="CY8" s="514">
        <v>108.44799999999999</v>
      </c>
      <c r="CZ8" s="514">
        <f t="shared" si="6"/>
        <v>-4.3070000000000022</v>
      </c>
      <c r="DA8" s="529">
        <f t="shared" si="7"/>
        <v>-3.8197862622500134E-2</v>
      </c>
      <c r="DB8" s="514">
        <v>114.95499999999998</v>
      </c>
      <c r="DC8" s="514">
        <f t="shared" si="8"/>
        <v>-1.8970000000000198</v>
      </c>
      <c r="DD8" s="529">
        <f t="shared" si="9"/>
        <v>-1.6234210796563342E-2</v>
      </c>
      <c r="DE8" s="514">
        <v>105.673</v>
      </c>
      <c r="DF8" s="514">
        <f t="shared" si="10"/>
        <v>1.8930000000000007</v>
      </c>
      <c r="DG8" s="529">
        <f t="shared" si="11"/>
        <v>1.9060756791590319E-2</v>
      </c>
    </row>
    <row r="9" spans="1:111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11.767208999999999</v>
      </c>
      <c r="BJ9" s="200"/>
      <c r="BK9" s="200"/>
      <c r="BL9" s="204">
        <v>11.767208999999999</v>
      </c>
      <c r="BM9" s="200"/>
      <c r="BN9" s="200"/>
      <c r="BO9" s="200"/>
      <c r="BP9" s="204">
        <v>0</v>
      </c>
      <c r="BQ9" s="533">
        <v>11.767208999999999</v>
      </c>
      <c r="BR9" s="200"/>
      <c r="BS9" s="200"/>
      <c r="BT9" s="200"/>
      <c r="BU9" s="533">
        <v>0</v>
      </c>
      <c r="BV9" s="533">
        <v>11.767208999999999</v>
      </c>
      <c r="BW9" s="200"/>
      <c r="BX9" s="200"/>
      <c r="BY9" s="200"/>
      <c r="BZ9" s="533">
        <v>0</v>
      </c>
      <c r="CA9" s="533">
        <v>11.767208999999999</v>
      </c>
      <c r="CB9" s="200">
        <v>10.031076000000001</v>
      </c>
      <c r="CC9" s="200">
        <v>10.749625</v>
      </c>
      <c r="CD9" s="204">
        <v>32.547910000000002</v>
      </c>
      <c r="CE9" s="200">
        <v>9.4735580000000006</v>
      </c>
      <c r="CF9" s="200">
        <v>9.0821089999999991</v>
      </c>
      <c r="CG9" s="200">
        <v>9.5247010000000003</v>
      </c>
      <c r="CH9" s="204">
        <v>28.080368</v>
      </c>
      <c r="CI9" s="533">
        <v>60.628278000000002</v>
      </c>
      <c r="CJ9" s="200">
        <v>8.9</v>
      </c>
      <c r="CK9" s="200">
        <v>9.2699680000000004</v>
      </c>
      <c r="CL9" s="200">
        <v>9.0234959999999997</v>
      </c>
      <c r="CM9" s="533">
        <v>27.193463999999999</v>
      </c>
      <c r="CN9" s="533">
        <v>87.821742</v>
      </c>
      <c r="CO9" s="533">
        <v>9.7259430000000009</v>
      </c>
      <c r="CP9" s="533">
        <v>10.229206000000001</v>
      </c>
      <c r="CQ9" s="200">
        <v>11.988375000000001</v>
      </c>
      <c r="CR9" s="533">
        <f t="shared" ref="CR9:CR20" si="14">SUM(CO9:CQ9)</f>
        <v>31.943524000000004</v>
      </c>
      <c r="CS9" s="533">
        <f t="shared" si="1"/>
        <v>119.765266</v>
      </c>
      <c r="CT9" s="533">
        <f t="shared" si="2"/>
        <v>2.466733999999974</v>
      </c>
      <c r="CU9" s="220">
        <f t="shared" si="3"/>
        <v>2.1029538545290348E-2</v>
      </c>
      <c r="CV9" s="533">
        <v>11.507733</v>
      </c>
      <c r="CW9" s="533">
        <f t="shared" si="4"/>
        <v>-0.25947599999999937</v>
      </c>
      <c r="CX9" s="220">
        <f t="shared" si="5"/>
        <v>-2.2050768368268074E-2</v>
      </c>
      <c r="CY9" s="533">
        <v>10.314123</v>
      </c>
      <c r="CZ9" s="533">
        <f t="shared" si="6"/>
        <v>0.28304699999999983</v>
      </c>
      <c r="DA9" s="220">
        <f t="shared" si="7"/>
        <v>2.8217012810988554E-2</v>
      </c>
      <c r="DB9" s="533">
        <v>10.881639</v>
      </c>
      <c r="DC9" s="533">
        <f t="shared" si="8"/>
        <v>0.13201399999999985</v>
      </c>
      <c r="DD9" s="220">
        <f t="shared" si="9"/>
        <v>1.2280800493040442E-2</v>
      </c>
      <c r="DE9" s="533">
        <v>10.007751000000001</v>
      </c>
      <c r="DF9" s="533">
        <f t="shared" si="10"/>
        <v>0.53419300000000014</v>
      </c>
      <c r="DG9" s="220">
        <f t="shared" si="11"/>
        <v>5.8818166573424764E-2</v>
      </c>
    </row>
    <row r="10" spans="1:111" x14ac:dyDescent="0.25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0</v>
      </c>
      <c r="BK10" s="503">
        <v>0</v>
      </c>
      <c r="BL10" s="504">
        <v>179.74099999999999</v>
      </c>
      <c r="BM10" s="503">
        <v>0</v>
      </c>
      <c r="BN10" s="503">
        <v>0</v>
      </c>
      <c r="BO10" s="503">
        <v>0</v>
      </c>
      <c r="BP10" s="504">
        <v>0</v>
      </c>
      <c r="BQ10" s="504">
        <v>179.74099999999999</v>
      </c>
      <c r="BR10" s="503">
        <v>0</v>
      </c>
      <c r="BS10" s="503">
        <v>0</v>
      </c>
      <c r="BT10" s="503">
        <v>0</v>
      </c>
      <c r="BU10" s="504">
        <v>0</v>
      </c>
      <c r="BV10" s="504">
        <v>179.74099999999999</v>
      </c>
      <c r="BW10" s="503">
        <v>0</v>
      </c>
      <c r="BX10" s="503">
        <v>0</v>
      </c>
      <c r="BY10" s="503">
        <v>0</v>
      </c>
      <c r="BZ10" s="504">
        <v>0</v>
      </c>
      <c r="CA10" s="504">
        <v>179.74099999999999</v>
      </c>
      <c r="CB10" s="503">
        <v>167.5</v>
      </c>
      <c r="CC10" s="503">
        <v>177.00400000000002</v>
      </c>
      <c r="CD10" s="504">
        <v>524.245</v>
      </c>
      <c r="CE10" s="503">
        <v>160.43100000000001</v>
      </c>
      <c r="CF10" s="503">
        <v>154.83599999999998</v>
      </c>
      <c r="CG10" s="503">
        <v>137.17500000000001</v>
      </c>
      <c r="CH10" s="504">
        <v>452.44200000000001</v>
      </c>
      <c r="CI10" s="504">
        <v>976.68700000000001</v>
      </c>
      <c r="CJ10" s="503">
        <v>135.6</v>
      </c>
      <c r="CK10" s="503">
        <v>125.995</v>
      </c>
      <c r="CL10" s="503">
        <v>140.87700000000001</v>
      </c>
      <c r="CM10" s="504">
        <v>402.47200000000004</v>
      </c>
      <c r="CN10" s="504">
        <v>1379.1590000000001</v>
      </c>
      <c r="CO10" s="504">
        <v>159.827</v>
      </c>
      <c r="CP10" s="504">
        <v>177.40199999999999</v>
      </c>
      <c r="CQ10" s="503">
        <f t="shared" ref="CQ10" si="15">CQ11</f>
        <v>189.51000000000002</v>
      </c>
      <c r="CR10" s="504">
        <f t="shared" si="14"/>
        <v>526.73900000000003</v>
      </c>
      <c r="CS10" s="504">
        <f t="shared" si="1"/>
        <v>1905.8980000000001</v>
      </c>
      <c r="CT10" s="504">
        <f t="shared" si="2"/>
        <v>-104.80499999999984</v>
      </c>
      <c r="CU10" s="25">
        <f t="shared" si="3"/>
        <v>-5.2123560764568332E-2</v>
      </c>
      <c r="CV10" s="504">
        <v>172.077</v>
      </c>
      <c r="CW10" s="504">
        <f t="shared" si="4"/>
        <v>-7.6639999999999873</v>
      </c>
      <c r="CX10" s="25">
        <f t="shared" si="5"/>
        <v>-4.2639130749244677E-2</v>
      </c>
      <c r="CY10" s="504">
        <v>164.83500000000001</v>
      </c>
      <c r="CZ10" s="504">
        <f t="shared" si="6"/>
        <v>-2.664999999999992</v>
      </c>
      <c r="DA10" s="25">
        <f t="shared" si="7"/>
        <v>-1.5910447761193984E-2</v>
      </c>
      <c r="DB10" s="504">
        <v>174.37</v>
      </c>
      <c r="DC10" s="504">
        <f t="shared" si="8"/>
        <v>-2.6340000000000146</v>
      </c>
      <c r="DD10" s="25">
        <f t="shared" si="9"/>
        <v>-1.4881019637974363E-2</v>
      </c>
      <c r="DE10" s="504">
        <v>163.285</v>
      </c>
      <c r="DF10" s="504">
        <f t="shared" si="10"/>
        <v>2.853999999999985</v>
      </c>
      <c r="DG10" s="25">
        <f t="shared" si="11"/>
        <v>1.8432405900436495E-2</v>
      </c>
    </row>
    <row r="11" spans="1:111" x14ac:dyDescent="0.25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/>
      <c r="BK11" s="740"/>
      <c r="BL11" s="28">
        <v>179.74099999999999</v>
      </c>
      <c r="BM11" s="740"/>
      <c r="BN11" s="740"/>
      <c r="BO11" s="740"/>
      <c r="BP11" s="28">
        <v>0</v>
      </c>
      <c r="BQ11" s="514">
        <v>179.74099999999999</v>
      </c>
      <c r="BR11" s="740"/>
      <c r="BS11" s="740"/>
      <c r="BT11" s="740"/>
      <c r="BU11" s="49">
        <v>0</v>
      </c>
      <c r="BV11" s="49">
        <v>179.74099999999999</v>
      </c>
      <c r="BW11" s="740"/>
      <c r="BX11" s="740"/>
      <c r="BY11" s="740"/>
      <c r="BZ11" s="514">
        <v>0</v>
      </c>
      <c r="CA11" s="514">
        <v>179.74099999999999</v>
      </c>
      <c r="CB11" s="740">
        <v>167.5</v>
      </c>
      <c r="CC11" s="740">
        <v>177.00400000000002</v>
      </c>
      <c r="CD11" s="28">
        <v>524.245</v>
      </c>
      <c r="CE11" s="740">
        <v>160.43100000000001</v>
      </c>
      <c r="CF11" s="740">
        <v>154.83599999999998</v>
      </c>
      <c r="CG11" s="740">
        <v>137.17500000000001</v>
      </c>
      <c r="CH11" s="28">
        <v>452.44200000000001</v>
      </c>
      <c r="CI11" s="514">
        <v>976.68700000000001</v>
      </c>
      <c r="CJ11" s="740">
        <v>135.6</v>
      </c>
      <c r="CK11" s="740">
        <v>125.995</v>
      </c>
      <c r="CL11" s="740">
        <v>140.87700000000001</v>
      </c>
      <c r="CM11" s="49">
        <v>402.47200000000004</v>
      </c>
      <c r="CN11" s="49">
        <v>1379.1590000000001</v>
      </c>
      <c r="CO11" s="49">
        <v>159.827</v>
      </c>
      <c r="CP11" s="49">
        <v>177.40199999999999</v>
      </c>
      <c r="CQ11" s="740">
        <v>189.51000000000002</v>
      </c>
      <c r="CR11" s="514">
        <f t="shared" si="14"/>
        <v>526.73900000000003</v>
      </c>
      <c r="CS11" s="514">
        <f t="shared" si="1"/>
        <v>1905.8980000000001</v>
      </c>
      <c r="CT11" s="514">
        <f t="shared" si="2"/>
        <v>-104.80499999999984</v>
      </c>
      <c r="CU11" s="529">
        <f t="shared" si="3"/>
        <v>-5.2123560764568332E-2</v>
      </c>
      <c r="CV11" s="514">
        <v>172.077</v>
      </c>
      <c r="CW11" s="514">
        <f t="shared" si="4"/>
        <v>-7.6639999999999873</v>
      </c>
      <c r="CX11" s="529">
        <f t="shared" si="5"/>
        <v>-4.2639130749244677E-2</v>
      </c>
      <c r="CY11" s="514">
        <v>164.83500000000001</v>
      </c>
      <c r="CZ11" s="514">
        <f t="shared" si="6"/>
        <v>-2.664999999999992</v>
      </c>
      <c r="DA11" s="529">
        <f t="shared" si="7"/>
        <v>-1.5910447761193984E-2</v>
      </c>
      <c r="DB11" s="514">
        <v>174.37</v>
      </c>
      <c r="DC11" s="514">
        <f t="shared" si="8"/>
        <v>-2.6340000000000146</v>
      </c>
      <c r="DD11" s="529">
        <f t="shared" si="9"/>
        <v>-1.4881019637974363E-2</v>
      </c>
      <c r="DE11" s="514">
        <v>163.285</v>
      </c>
      <c r="DF11" s="514">
        <f t="shared" si="10"/>
        <v>2.853999999999985</v>
      </c>
      <c r="DG11" s="529">
        <f t="shared" si="11"/>
        <v>1.8432405900436495E-2</v>
      </c>
    </row>
    <row r="12" spans="1:111" x14ac:dyDescent="0.25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38.908999999999999</v>
      </c>
      <c r="BJ12" s="503">
        <v>0</v>
      </c>
      <c r="BK12" s="503">
        <v>0</v>
      </c>
      <c r="BL12" s="504">
        <v>38.908999999999999</v>
      </c>
      <c r="BM12" s="503">
        <v>0</v>
      </c>
      <c r="BN12" s="503">
        <v>0</v>
      </c>
      <c r="BO12" s="503">
        <v>0</v>
      </c>
      <c r="BP12" s="504">
        <v>0</v>
      </c>
      <c r="BQ12" s="504">
        <v>38.908999999999999</v>
      </c>
      <c r="BR12" s="503">
        <v>0</v>
      </c>
      <c r="BS12" s="503">
        <v>0</v>
      </c>
      <c r="BT12" s="503">
        <v>0</v>
      </c>
      <c r="BU12" s="49">
        <v>0</v>
      </c>
      <c r="BV12" s="49">
        <v>38.908999999999999</v>
      </c>
      <c r="BW12" s="503">
        <v>0</v>
      </c>
      <c r="BX12" s="503">
        <v>0</v>
      </c>
      <c r="BY12" s="503">
        <v>0</v>
      </c>
      <c r="BZ12" s="504">
        <v>0</v>
      </c>
      <c r="CA12" s="504">
        <v>38.908999999999999</v>
      </c>
      <c r="CB12" s="503">
        <v>31.98</v>
      </c>
      <c r="CC12" s="503">
        <v>36.478000000000002</v>
      </c>
      <c r="CD12" s="504">
        <v>107.36699999999999</v>
      </c>
      <c r="CE12" s="503">
        <v>32.012</v>
      </c>
      <c r="CF12" s="503">
        <v>28.344999999999999</v>
      </c>
      <c r="CG12" s="503">
        <v>23.27</v>
      </c>
      <c r="CH12" s="504">
        <v>83.626999999999995</v>
      </c>
      <c r="CI12" s="504">
        <v>190.99399999999997</v>
      </c>
      <c r="CJ12" s="503">
        <v>23.349</v>
      </c>
      <c r="CK12" s="503">
        <v>24.164999999999999</v>
      </c>
      <c r="CL12" s="503">
        <v>27.325000000000003</v>
      </c>
      <c r="CM12" s="49">
        <v>74.838999999999999</v>
      </c>
      <c r="CN12" s="49">
        <v>265.83299999999997</v>
      </c>
      <c r="CO12" s="49">
        <v>31.182000000000002</v>
      </c>
      <c r="CP12" s="49">
        <v>33.129000000000005</v>
      </c>
      <c r="CQ12" s="503">
        <f t="shared" ref="CQ12" si="16">CQ13</f>
        <v>37.578000000000003</v>
      </c>
      <c r="CR12" s="504">
        <f t="shared" si="14"/>
        <v>101.88900000000001</v>
      </c>
      <c r="CS12" s="504">
        <f t="shared" si="1"/>
        <v>367.72199999999998</v>
      </c>
      <c r="CT12" s="504">
        <f t="shared" si="2"/>
        <v>14.928999999999974</v>
      </c>
      <c r="CU12" s="25">
        <f t="shared" si="3"/>
        <v>4.231659925225266E-2</v>
      </c>
      <c r="CV12" s="504">
        <v>37.589999999999996</v>
      </c>
      <c r="CW12" s="504">
        <f t="shared" si="4"/>
        <v>-1.3190000000000026</v>
      </c>
      <c r="CX12" s="25">
        <f t="shared" si="5"/>
        <v>-3.3899611914981177E-2</v>
      </c>
      <c r="CY12" s="504">
        <v>33.496000000000002</v>
      </c>
      <c r="CZ12" s="504">
        <f t="shared" si="6"/>
        <v>1.5160000000000018</v>
      </c>
      <c r="DA12" s="25">
        <f t="shared" si="7"/>
        <v>4.7404627892432827E-2</v>
      </c>
      <c r="DB12" s="504">
        <v>36.839999999999996</v>
      </c>
      <c r="DC12" s="504">
        <f t="shared" si="8"/>
        <v>0.36199999999999477</v>
      </c>
      <c r="DD12" s="25">
        <f t="shared" si="9"/>
        <v>9.9237896814516908E-3</v>
      </c>
      <c r="DE12" s="504">
        <v>30.733000000000001</v>
      </c>
      <c r="DF12" s="504">
        <f t="shared" si="10"/>
        <v>-1.2789999999999999</v>
      </c>
      <c r="DG12" s="25">
        <f t="shared" si="11"/>
        <v>-4.5122596577879696E-2</v>
      </c>
    </row>
    <row r="13" spans="1:111" x14ac:dyDescent="0.25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38.908999999999999</v>
      </c>
      <c r="BJ13" s="740"/>
      <c r="BK13" s="740"/>
      <c r="BL13" s="28">
        <v>38.908999999999999</v>
      </c>
      <c r="BM13" s="740"/>
      <c r="BN13" s="740"/>
      <c r="BO13" s="740"/>
      <c r="BP13" s="28">
        <v>0</v>
      </c>
      <c r="BQ13" s="514">
        <v>38.908999999999999</v>
      </c>
      <c r="BR13" s="740"/>
      <c r="BS13" s="740"/>
      <c r="BT13" s="740"/>
      <c r="BU13" s="38">
        <v>0</v>
      </c>
      <c r="BV13" s="38">
        <v>38.908999999999999</v>
      </c>
      <c r="BW13" s="740"/>
      <c r="BX13" s="740"/>
      <c r="BY13" s="740"/>
      <c r="BZ13" s="514">
        <v>0</v>
      </c>
      <c r="CA13" s="514">
        <v>38.908999999999999</v>
      </c>
      <c r="CB13" s="740">
        <v>31.98</v>
      </c>
      <c r="CC13" s="740">
        <v>36.478000000000002</v>
      </c>
      <c r="CD13" s="28">
        <v>107.36699999999999</v>
      </c>
      <c r="CE13" s="740">
        <v>32.012</v>
      </c>
      <c r="CF13" s="740">
        <v>28.344999999999999</v>
      </c>
      <c r="CG13" s="740">
        <v>23.27</v>
      </c>
      <c r="CH13" s="28">
        <v>83.626999999999995</v>
      </c>
      <c r="CI13" s="514">
        <v>190.99399999999997</v>
      </c>
      <c r="CJ13" s="740">
        <v>23.349</v>
      </c>
      <c r="CK13" s="740">
        <v>24.164999999999999</v>
      </c>
      <c r="CL13" s="740">
        <v>27.325000000000003</v>
      </c>
      <c r="CM13" s="38">
        <v>74.838999999999999</v>
      </c>
      <c r="CN13" s="38">
        <v>265.83299999999997</v>
      </c>
      <c r="CO13" s="38">
        <v>31.182000000000002</v>
      </c>
      <c r="CP13" s="38">
        <v>33.129000000000005</v>
      </c>
      <c r="CQ13" s="740">
        <v>37.578000000000003</v>
      </c>
      <c r="CR13" s="514">
        <f t="shared" si="14"/>
        <v>101.88900000000001</v>
      </c>
      <c r="CS13" s="514">
        <f t="shared" si="1"/>
        <v>367.72199999999998</v>
      </c>
      <c r="CT13" s="514">
        <f t="shared" si="2"/>
        <v>14.928999999999974</v>
      </c>
      <c r="CU13" s="529">
        <f t="shared" si="3"/>
        <v>4.231659925225266E-2</v>
      </c>
      <c r="CV13" s="514">
        <v>37.589999999999996</v>
      </c>
      <c r="CW13" s="514">
        <f t="shared" si="4"/>
        <v>-1.3190000000000026</v>
      </c>
      <c r="CX13" s="529">
        <f t="shared" si="5"/>
        <v>-3.3899611914981177E-2</v>
      </c>
      <c r="CY13" s="514">
        <v>33.496000000000002</v>
      </c>
      <c r="CZ13" s="514">
        <f t="shared" si="6"/>
        <v>1.5160000000000018</v>
      </c>
      <c r="DA13" s="529">
        <f t="shared" si="7"/>
        <v>4.7404627892432827E-2</v>
      </c>
      <c r="DB13" s="514">
        <v>36.839999999999996</v>
      </c>
      <c r="DC13" s="514">
        <f t="shared" si="8"/>
        <v>0.36199999999999477</v>
      </c>
      <c r="DD13" s="529">
        <f t="shared" si="9"/>
        <v>9.9237896814516908E-3</v>
      </c>
      <c r="DE13" s="514">
        <v>30.733000000000001</v>
      </c>
      <c r="DF13" s="514">
        <f t="shared" si="10"/>
        <v>-1.2789999999999999</v>
      </c>
      <c r="DG13" s="529">
        <f t="shared" si="11"/>
        <v>-4.5122596577879696E-2</v>
      </c>
    </row>
    <row r="14" spans="1:111" x14ac:dyDescent="0.25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194.20908599999999</v>
      </c>
      <c r="BJ14" s="503">
        <v>0</v>
      </c>
      <c r="BK14" s="503">
        <v>0</v>
      </c>
      <c r="BL14" s="504">
        <v>194.20908599999999</v>
      </c>
      <c r="BM14" s="503">
        <v>0</v>
      </c>
      <c r="BN14" s="503">
        <v>0</v>
      </c>
      <c r="BO14" s="503">
        <v>0</v>
      </c>
      <c r="BP14" s="504">
        <v>0</v>
      </c>
      <c r="BQ14" s="504">
        <v>194.20908599999999</v>
      </c>
      <c r="BR14" s="503">
        <v>0</v>
      </c>
      <c r="BS14" s="503">
        <v>0</v>
      </c>
      <c r="BT14" s="503">
        <v>0</v>
      </c>
      <c r="BU14" s="504">
        <v>0</v>
      </c>
      <c r="BV14" s="504">
        <v>194.20908599999999</v>
      </c>
      <c r="BW14" s="503">
        <v>0</v>
      </c>
      <c r="BX14" s="503">
        <v>0</v>
      </c>
      <c r="BY14" s="503">
        <v>0</v>
      </c>
      <c r="BZ14" s="504">
        <v>0</v>
      </c>
      <c r="CA14" s="504">
        <v>194.20908599999999</v>
      </c>
      <c r="CB14" s="503">
        <v>171.52633800000001</v>
      </c>
      <c r="CC14" s="503">
        <v>173.11388400000001</v>
      </c>
      <c r="CD14" s="504">
        <v>538.84930799999995</v>
      </c>
      <c r="CE14" s="503">
        <v>152.22740400000001</v>
      </c>
      <c r="CF14" s="503">
        <v>143.78705600000001</v>
      </c>
      <c r="CG14" s="503">
        <v>140.16220799999999</v>
      </c>
      <c r="CH14" s="504">
        <v>436.17666799999995</v>
      </c>
      <c r="CI14" s="504">
        <v>975.0259759999999</v>
      </c>
      <c r="CJ14" s="503">
        <v>132.40989999999999</v>
      </c>
      <c r="CK14" s="503">
        <v>134.130574</v>
      </c>
      <c r="CL14" s="503">
        <v>139.990206</v>
      </c>
      <c r="CM14" s="504">
        <v>406.53068000000002</v>
      </c>
      <c r="CN14" s="504">
        <v>1381.556656</v>
      </c>
      <c r="CO14" s="504">
        <v>162.06887499999999</v>
      </c>
      <c r="CP14" s="504">
        <v>321</v>
      </c>
      <c r="CQ14" s="503">
        <f t="shared" ref="CQ14" si="17">CQ15+CQ16</f>
        <v>190.00890399999997</v>
      </c>
      <c r="CR14" s="504">
        <f t="shared" si="14"/>
        <v>673.07777899999996</v>
      </c>
      <c r="CS14" s="504">
        <f t="shared" si="1"/>
        <v>2054.6344349999999</v>
      </c>
      <c r="CT14" s="504">
        <f t="shared" si="2"/>
        <v>179.27983399999994</v>
      </c>
      <c r="CU14" s="25">
        <f t="shared" si="3"/>
        <v>9.5597831953702042E-2</v>
      </c>
      <c r="CV14" s="504">
        <v>188.50109500000002</v>
      </c>
      <c r="CW14" s="504">
        <f t="shared" si="4"/>
        <v>-5.7079909999999643</v>
      </c>
      <c r="CX14" s="25">
        <f t="shared" si="5"/>
        <v>-2.9390957537383008E-2</v>
      </c>
      <c r="CY14" s="504">
        <v>177.01971</v>
      </c>
      <c r="CZ14" s="504">
        <f t="shared" si="6"/>
        <v>5.4933719999999937</v>
      </c>
      <c r="DA14" s="25">
        <f t="shared" si="7"/>
        <v>3.2026405180993214E-2</v>
      </c>
      <c r="DB14" s="504">
        <v>169.126</v>
      </c>
      <c r="DC14" s="504">
        <f t="shared" si="8"/>
        <v>-3.9878840000000082</v>
      </c>
      <c r="DD14" s="25">
        <f t="shared" si="9"/>
        <v>-2.3036188131507741E-2</v>
      </c>
      <c r="DE14" s="504">
        <v>159.15161499999999</v>
      </c>
      <c r="DF14" s="504">
        <f t="shared" si="10"/>
        <v>6.9242109999999855</v>
      </c>
      <c r="DG14" s="25">
        <f t="shared" si="11"/>
        <v>4.815601064952596E-2</v>
      </c>
    </row>
    <row r="15" spans="1:111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193.99799999999999</v>
      </c>
      <c r="BJ15" s="233"/>
      <c r="BK15" s="233"/>
      <c r="BL15" s="232">
        <v>193.99799999999999</v>
      </c>
      <c r="BM15" s="233"/>
      <c r="BN15" s="233"/>
      <c r="BO15" s="233"/>
      <c r="BP15" s="232">
        <v>0</v>
      </c>
      <c r="BQ15" s="513">
        <v>193.99799999999999</v>
      </c>
      <c r="BR15" s="233"/>
      <c r="BS15" s="233"/>
      <c r="BT15" s="233"/>
      <c r="BU15" s="513">
        <v>0</v>
      </c>
      <c r="BV15" s="513">
        <v>193.99799999999999</v>
      </c>
      <c r="BW15" s="233"/>
      <c r="BX15" s="233"/>
      <c r="BY15" s="233"/>
      <c r="BZ15" s="513">
        <v>0</v>
      </c>
      <c r="CA15" s="513">
        <v>193.99799999999999</v>
      </c>
      <c r="CB15" s="233">
        <v>171.34200000000001</v>
      </c>
      <c r="CC15" s="233">
        <v>172.935</v>
      </c>
      <c r="CD15" s="232">
        <v>538.27500000000009</v>
      </c>
      <c r="CE15" s="233">
        <v>152.07300000000001</v>
      </c>
      <c r="CF15" s="233">
        <v>143.636</v>
      </c>
      <c r="CG15" s="233">
        <v>140.02699999999999</v>
      </c>
      <c r="CH15" s="232">
        <v>435.73599999999999</v>
      </c>
      <c r="CI15" s="513">
        <v>974.01100000000008</v>
      </c>
      <c r="CJ15" s="233">
        <v>132.291</v>
      </c>
      <c r="CK15" s="233">
        <v>133.95699999999999</v>
      </c>
      <c r="CL15" s="233">
        <v>139.858</v>
      </c>
      <c r="CM15" s="513">
        <v>406.10599999999999</v>
      </c>
      <c r="CN15" s="513">
        <v>1380.1170000000002</v>
      </c>
      <c r="CO15" s="513">
        <v>161.904</v>
      </c>
      <c r="CP15" s="513">
        <v>164.65199999999999</v>
      </c>
      <c r="CQ15" s="233">
        <v>189.82299999999998</v>
      </c>
      <c r="CR15" s="513">
        <f t="shared" si="14"/>
        <v>516.37899999999991</v>
      </c>
      <c r="CS15" s="513">
        <f t="shared" si="1"/>
        <v>1896.4960000000001</v>
      </c>
      <c r="CT15" s="513">
        <f t="shared" si="2"/>
        <v>23.254000000000133</v>
      </c>
      <c r="CU15" s="507">
        <f t="shared" si="3"/>
        <v>1.2413772486416669E-2</v>
      </c>
      <c r="CV15" s="513">
        <v>188.31100000000001</v>
      </c>
      <c r="CW15" s="513">
        <f t="shared" si="4"/>
        <v>-5.6869999999999834</v>
      </c>
      <c r="CX15" s="507">
        <f t="shared" si="5"/>
        <v>-2.9314735203455622E-2</v>
      </c>
      <c r="CY15" s="513">
        <v>176.858</v>
      </c>
      <c r="CZ15" s="513">
        <f t="shared" si="6"/>
        <v>5.5159999999999911</v>
      </c>
      <c r="DA15" s="507">
        <f t="shared" si="7"/>
        <v>3.2192924093333748E-2</v>
      </c>
      <c r="DB15" s="513">
        <v>168.947</v>
      </c>
      <c r="DC15" s="513">
        <f t="shared" si="8"/>
        <v>-3.9879999999999995</v>
      </c>
      <c r="DD15" s="507">
        <f t="shared" si="9"/>
        <v>-2.3060687541561854E-2</v>
      </c>
      <c r="DE15" s="513">
        <v>159.00299999999999</v>
      </c>
      <c r="DF15" s="513">
        <f t="shared" si="10"/>
        <v>6.9299999999999784</v>
      </c>
      <c r="DG15" s="507">
        <f t="shared" si="11"/>
        <v>4.8246957587234247E-2</v>
      </c>
    </row>
    <row r="16" spans="1:111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0.211086</v>
      </c>
      <c r="BJ16" s="240"/>
      <c r="BK16" s="240"/>
      <c r="BL16" s="41">
        <v>0.211086</v>
      </c>
      <c r="BM16" s="240"/>
      <c r="BN16" s="240"/>
      <c r="BO16" s="240"/>
      <c r="BP16" s="41">
        <v>0</v>
      </c>
      <c r="BQ16" s="194">
        <v>0.211086</v>
      </c>
      <c r="BR16" s="240"/>
      <c r="BS16" s="240"/>
      <c r="BT16" s="240"/>
      <c r="BU16" s="513">
        <v>0</v>
      </c>
      <c r="BV16" s="513">
        <v>0.211086</v>
      </c>
      <c r="BW16" s="240"/>
      <c r="BX16" s="240"/>
      <c r="BY16" s="240"/>
      <c r="BZ16" s="513">
        <v>0</v>
      </c>
      <c r="CA16" s="513">
        <v>0.211086</v>
      </c>
      <c r="CB16" s="240">
        <v>0.184338</v>
      </c>
      <c r="CC16" s="240">
        <v>0.17888399999999999</v>
      </c>
      <c r="CD16" s="41">
        <v>0.57430800000000004</v>
      </c>
      <c r="CE16" s="240">
        <v>0.15440400000000001</v>
      </c>
      <c r="CF16" s="240">
        <v>0.151056</v>
      </c>
      <c r="CG16" s="240">
        <v>0.13520799999999999</v>
      </c>
      <c r="CH16" s="41">
        <v>0.440668</v>
      </c>
      <c r="CI16" s="194">
        <v>1.0149760000000001</v>
      </c>
      <c r="CJ16" s="240">
        <v>0.11890000000000001</v>
      </c>
      <c r="CK16" s="240">
        <v>0.17357400000000001</v>
      </c>
      <c r="CL16" s="240">
        <v>0.13220599999999999</v>
      </c>
      <c r="CM16" s="513">
        <v>0.42468</v>
      </c>
      <c r="CN16" s="513">
        <v>1.439656</v>
      </c>
      <c r="CO16" s="513">
        <v>0.16487499999999999</v>
      </c>
      <c r="CP16" s="513">
        <v>0.15634799999999999</v>
      </c>
      <c r="CQ16" s="240">
        <v>0.18590400000000001</v>
      </c>
      <c r="CR16" s="513">
        <f t="shared" si="14"/>
        <v>0.50712699999999999</v>
      </c>
      <c r="CS16" s="513">
        <f t="shared" si="1"/>
        <v>1.9467829999999999</v>
      </c>
      <c r="CT16" s="513">
        <f t="shared" si="2"/>
        <v>-0.16581800000000024</v>
      </c>
      <c r="CU16" s="507">
        <f t="shared" si="3"/>
        <v>-7.8489975153850741E-2</v>
      </c>
      <c r="CV16" s="513">
        <v>0.19009499999999999</v>
      </c>
      <c r="CW16" s="513">
        <f t="shared" si="4"/>
        <v>-2.099100000000001E-2</v>
      </c>
      <c r="CX16" s="507">
        <f t="shared" si="5"/>
        <v>-9.9442881100594113E-2</v>
      </c>
      <c r="CY16" s="513">
        <v>0.16170999999999999</v>
      </c>
      <c r="CZ16" s="513">
        <f t="shared" si="6"/>
        <v>-2.2628000000000009E-2</v>
      </c>
      <c r="DA16" s="507">
        <f t="shared" si="7"/>
        <v>-0.12275276936931077</v>
      </c>
      <c r="DB16" s="513">
        <v>0.17899999999999999</v>
      </c>
      <c r="DC16" s="513">
        <f t="shared" si="8"/>
        <v>1.1600000000000499E-4</v>
      </c>
      <c r="DD16" s="507">
        <f t="shared" si="9"/>
        <v>6.4846492699182148E-4</v>
      </c>
      <c r="DE16" s="513">
        <v>0.148615</v>
      </c>
      <c r="DF16" s="513">
        <f t="shared" si="10"/>
        <v>-5.7890000000000164E-3</v>
      </c>
      <c r="DG16" s="507">
        <f t="shared" si="11"/>
        <v>-3.8323535642410873E-2</v>
      </c>
    </row>
    <row r="17" spans="1:111" x14ac:dyDescent="0.25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317.88800000000003</v>
      </c>
      <c r="BJ17" s="503">
        <v>0</v>
      </c>
      <c r="BK17" s="503">
        <v>0</v>
      </c>
      <c r="BL17" s="503">
        <v>317.88800000000003</v>
      </c>
      <c r="BM17" s="503">
        <v>0</v>
      </c>
      <c r="BN17" s="503">
        <v>0</v>
      </c>
      <c r="BO17" s="503">
        <v>0</v>
      </c>
      <c r="BP17" s="503">
        <v>0</v>
      </c>
      <c r="BQ17" s="503">
        <v>317.88800000000003</v>
      </c>
      <c r="BR17" s="503">
        <v>0</v>
      </c>
      <c r="BS17" s="503">
        <v>0</v>
      </c>
      <c r="BT17" s="503">
        <v>0</v>
      </c>
      <c r="BU17" s="503">
        <v>0</v>
      </c>
      <c r="BV17" s="503">
        <v>317.88800000000003</v>
      </c>
      <c r="BW17" s="503">
        <v>0</v>
      </c>
      <c r="BX17" s="503">
        <v>0</v>
      </c>
      <c r="BY17" s="503">
        <v>0</v>
      </c>
      <c r="BZ17" s="503">
        <v>0</v>
      </c>
      <c r="CA17" s="503">
        <v>317.88800000000003</v>
      </c>
      <c r="CB17" s="503">
        <v>428.94386900000001</v>
      </c>
      <c r="CC17" s="503">
        <v>376.26600000000002</v>
      </c>
      <c r="CD17" s="503">
        <v>1123.0978690000002</v>
      </c>
      <c r="CE17" s="503">
        <v>300.74900000000002</v>
      </c>
      <c r="CF17" s="503">
        <v>252.239</v>
      </c>
      <c r="CG17" s="503">
        <v>187.47099999999998</v>
      </c>
      <c r="CH17" s="503">
        <v>740.45900000000006</v>
      </c>
      <c r="CI17" s="503">
        <v>1863.5568690000002</v>
      </c>
      <c r="CJ17" s="503">
        <v>201.065</v>
      </c>
      <c r="CK17" s="503">
        <v>105.89099999999999</v>
      </c>
      <c r="CL17" s="503">
        <v>300.06600000000003</v>
      </c>
      <c r="CM17" s="503">
        <v>607.02200000000005</v>
      </c>
      <c r="CN17" s="503">
        <v>2470.5788690000004</v>
      </c>
      <c r="CO17" s="503">
        <v>167.92299999999997</v>
      </c>
      <c r="CP17" s="503">
        <v>332.84700000000004</v>
      </c>
      <c r="CQ17" s="503">
        <f t="shared" ref="CQ17" si="18">CQ18+CQ19</f>
        <v>219.411</v>
      </c>
      <c r="CR17" s="503">
        <f t="shared" si="14"/>
        <v>720.18100000000004</v>
      </c>
      <c r="CS17" s="503">
        <f t="shared" si="1"/>
        <v>3190.7598690000004</v>
      </c>
      <c r="CT17" s="503">
        <f t="shared" si="2"/>
        <v>-703.36108499999955</v>
      </c>
      <c r="CU17" s="765">
        <f t="shared" si="3"/>
        <v>-0.18062127327542676</v>
      </c>
      <c r="CV17" s="503">
        <v>553.62</v>
      </c>
      <c r="CW17" s="503">
        <f t="shared" si="4"/>
        <v>235.73199999999997</v>
      </c>
      <c r="CX17" s="765">
        <f t="shared" si="5"/>
        <v>0.74155677471310633</v>
      </c>
      <c r="CY17" s="503">
        <v>461.76000000000005</v>
      </c>
      <c r="CZ17" s="503">
        <f t="shared" si="6"/>
        <v>32.816131000000041</v>
      </c>
      <c r="DA17" s="765">
        <f t="shared" si="7"/>
        <v>7.6504487816796474E-2</v>
      </c>
      <c r="DB17" s="503">
        <v>375.63200000000001</v>
      </c>
      <c r="DC17" s="503">
        <f t="shared" si="8"/>
        <v>-0.63400000000001455</v>
      </c>
      <c r="DD17" s="765">
        <f t="shared" si="9"/>
        <v>-1.6849781803299115E-3</v>
      </c>
      <c r="DE17" s="503">
        <v>383.495</v>
      </c>
      <c r="DF17" s="503">
        <f t="shared" si="10"/>
        <v>82.745999999999981</v>
      </c>
      <c r="DG17" s="765">
        <f t="shared" si="11"/>
        <v>0.32804601984625686</v>
      </c>
    </row>
    <row r="18" spans="1:111" x14ac:dyDescent="0.25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284.60600000000005</v>
      </c>
      <c r="BJ18" s="233"/>
      <c r="BK18" s="233"/>
      <c r="BL18" s="232">
        <v>284.60600000000005</v>
      </c>
      <c r="BM18" s="233"/>
      <c r="BN18" s="233"/>
      <c r="BO18" s="233"/>
      <c r="BP18" s="232">
        <v>0</v>
      </c>
      <c r="BQ18" s="513">
        <v>284.60600000000005</v>
      </c>
      <c r="BR18" s="233"/>
      <c r="BS18" s="233"/>
      <c r="BT18" s="233"/>
      <c r="BU18" s="740">
        <v>0</v>
      </c>
      <c r="BV18" s="740">
        <v>284.60600000000005</v>
      </c>
      <c r="BW18" s="233"/>
      <c r="BX18" s="233"/>
      <c r="BY18" s="233"/>
      <c r="BZ18" s="513">
        <v>0</v>
      </c>
      <c r="CA18" s="513">
        <v>284.60600000000005</v>
      </c>
      <c r="CB18" s="233">
        <v>397.17700000000002</v>
      </c>
      <c r="CC18" s="233">
        <v>350.72</v>
      </c>
      <c r="CD18" s="232">
        <v>1032.5030000000002</v>
      </c>
      <c r="CE18" s="233">
        <v>277.29300000000001</v>
      </c>
      <c r="CF18" s="233">
        <v>231.96899999999999</v>
      </c>
      <c r="CG18" s="233">
        <v>172.92</v>
      </c>
      <c r="CH18" s="232">
        <v>682.18200000000002</v>
      </c>
      <c r="CI18" s="513">
        <v>1714.6850000000002</v>
      </c>
      <c r="CJ18" s="233">
        <v>189.066</v>
      </c>
      <c r="CK18" s="233">
        <v>93.66</v>
      </c>
      <c r="CL18" s="233">
        <v>281.68200000000002</v>
      </c>
      <c r="CM18" s="740">
        <v>564.40800000000002</v>
      </c>
      <c r="CN18" s="740">
        <v>2279.0930000000003</v>
      </c>
      <c r="CO18" s="740">
        <v>145.32399999999998</v>
      </c>
      <c r="CP18" s="740">
        <v>304.98600000000005</v>
      </c>
      <c r="CQ18" s="233">
        <v>186.476</v>
      </c>
      <c r="CR18" s="513">
        <f t="shared" si="14"/>
        <v>636.78600000000006</v>
      </c>
      <c r="CS18" s="513">
        <f t="shared" si="1"/>
        <v>2915.8790000000004</v>
      </c>
      <c r="CT18" s="513">
        <f t="shared" si="2"/>
        <v>-707.39399999999978</v>
      </c>
      <c r="CU18" s="507">
        <f t="shared" si="3"/>
        <v>-0.19523618562553793</v>
      </c>
      <c r="CV18" s="513">
        <v>523.28700000000003</v>
      </c>
      <c r="CW18" s="513">
        <f t="shared" si="4"/>
        <v>238.68099999999998</v>
      </c>
      <c r="CX18" s="507">
        <f t="shared" si="5"/>
        <v>0.83863657125991697</v>
      </c>
      <c r="CY18" s="513">
        <v>431.13800000000003</v>
      </c>
      <c r="CZ18" s="513">
        <f t="shared" si="6"/>
        <v>33.961000000000013</v>
      </c>
      <c r="DA18" s="507">
        <f t="shared" si="7"/>
        <v>8.5505958300707272E-2</v>
      </c>
      <c r="DB18" s="513">
        <v>350.7</v>
      </c>
      <c r="DC18" s="513">
        <f t="shared" si="8"/>
        <v>-2.0000000000038654E-2</v>
      </c>
      <c r="DD18" s="507">
        <f t="shared" si="9"/>
        <v>-5.7025547445365682E-5</v>
      </c>
      <c r="DE18" s="513">
        <v>358.73599999999999</v>
      </c>
      <c r="DF18" s="513">
        <f t="shared" si="10"/>
        <v>81.442999999999984</v>
      </c>
      <c r="DG18" s="507">
        <f t="shared" si="11"/>
        <v>0.35109432725924578</v>
      </c>
    </row>
    <row r="19" spans="1:111" x14ac:dyDescent="0.25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33.282000000000004</v>
      </c>
      <c r="BJ19" s="503"/>
      <c r="BK19" s="503"/>
      <c r="BL19" s="504">
        <v>33.282000000000004</v>
      </c>
      <c r="BM19" s="503"/>
      <c r="BN19" s="503"/>
      <c r="BO19" s="503"/>
      <c r="BP19" s="504">
        <v>0</v>
      </c>
      <c r="BQ19" s="515">
        <v>33.282000000000004</v>
      </c>
      <c r="BR19" s="503"/>
      <c r="BS19" s="503"/>
      <c r="BT19" s="503"/>
      <c r="BU19" s="740">
        <v>0</v>
      </c>
      <c r="BV19" s="740">
        <v>33.282000000000004</v>
      </c>
      <c r="BW19" s="503"/>
      <c r="BX19" s="503"/>
      <c r="BY19" s="503"/>
      <c r="BZ19" s="515">
        <v>0</v>
      </c>
      <c r="CA19" s="515">
        <v>33.282000000000004</v>
      </c>
      <c r="CB19" s="503">
        <v>31.766869</v>
      </c>
      <c r="CC19" s="503">
        <v>25.545999999999999</v>
      </c>
      <c r="CD19" s="504">
        <v>90.594868999999989</v>
      </c>
      <c r="CE19" s="503">
        <v>23.456</v>
      </c>
      <c r="CF19" s="503">
        <v>20.27</v>
      </c>
      <c r="CG19" s="503">
        <v>14.551</v>
      </c>
      <c r="CH19" s="504">
        <v>58.277000000000001</v>
      </c>
      <c r="CI19" s="515">
        <v>148.871869</v>
      </c>
      <c r="CJ19" s="503">
        <v>11.999000000000001</v>
      </c>
      <c r="CK19" s="503">
        <v>12.231</v>
      </c>
      <c r="CL19" s="503">
        <v>18.384</v>
      </c>
      <c r="CM19" s="740">
        <v>42.614000000000004</v>
      </c>
      <c r="CN19" s="740">
        <v>191.48586900000001</v>
      </c>
      <c r="CO19" s="740">
        <v>22.599</v>
      </c>
      <c r="CP19" s="740">
        <v>27.861000000000001</v>
      </c>
      <c r="CQ19" s="503">
        <v>32.935000000000002</v>
      </c>
      <c r="CR19" s="515">
        <f t="shared" si="14"/>
        <v>83.39500000000001</v>
      </c>
      <c r="CS19" s="515">
        <f t="shared" si="1"/>
        <v>274.88086900000002</v>
      </c>
      <c r="CT19" s="515">
        <f t="shared" si="2"/>
        <v>4.0329150000000595</v>
      </c>
      <c r="CU19" s="26">
        <f t="shared" si="3"/>
        <v>1.488995925736275E-2</v>
      </c>
      <c r="CV19" s="515">
        <v>30.333000000000002</v>
      </c>
      <c r="CW19" s="515">
        <f t="shared" si="4"/>
        <v>-2.9490000000000016</v>
      </c>
      <c r="CX19" s="26">
        <f t="shared" si="5"/>
        <v>-8.8606453939066201E-2</v>
      </c>
      <c r="CY19" s="515">
        <v>30.622</v>
      </c>
      <c r="CZ19" s="515">
        <f t="shared" si="6"/>
        <v>-1.1448689999999999</v>
      </c>
      <c r="DA19" s="26">
        <f t="shared" si="7"/>
        <v>-3.6039717984167718E-2</v>
      </c>
      <c r="DB19" s="515">
        <v>24.932000000000002</v>
      </c>
      <c r="DC19" s="515">
        <f t="shared" si="8"/>
        <v>-0.61399999999999721</v>
      </c>
      <c r="DD19" s="26">
        <f t="shared" si="9"/>
        <v>-2.4035073984185282E-2</v>
      </c>
      <c r="DE19" s="515">
        <v>24.759</v>
      </c>
      <c r="DF19" s="515">
        <f t="shared" si="10"/>
        <v>1.3030000000000008</v>
      </c>
      <c r="DG19" s="26">
        <f t="shared" si="11"/>
        <v>6.4282190429205771E-2</v>
      </c>
    </row>
    <row r="20" spans="1:111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16.107700000000001</v>
      </c>
      <c r="BJ20" s="33"/>
      <c r="BK20" s="33"/>
      <c r="BL20" s="34">
        <v>16.107700000000001</v>
      </c>
      <c r="BM20" s="33"/>
      <c r="BN20" s="33"/>
      <c r="BO20" s="33"/>
      <c r="BP20" s="34">
        <v>0</v>
      </c>
      <c r="BQ20" s="517">
        <v>16.107700000000001</v>
      </c>
      <c r="BR20" s="33"/>
      <c r="BS20" s="33"/>
      <c r="BT20" s="33"/>
      <c r="BU20" s="34">
        <v>0</v>
      </c>
      <c r="BV20" s="517">
        <v>16.107700000000001</v>
      </c>
      <c r="BW20" s="33"/>
      <c r="BX20" s="33"/>
      <c r="BY20" s="33"/>
      <c r="BZ20" s="517">
        <v>0</v>
      </c>
      <c r="CA20" s="517">
        <v>16.107700000000001</v>
      </c>
      <c r="CB20" s="33">
        <v>14.468999999999999</v>
      </c>
      <c r="CC20" s="33">
        <v>12.752644</v>
      </c>
      <c r="CD20" s="34">
        <v>43.329344000000006</v>
      </c>
      <c r="CE20" s="33">
        <v>11.420337</v>
      </c>
      <c r="CF20" s="33">
        <v>10.337315</v>
      </c>
      <c r="CG20" s="33">
        <v>7.7843399999999994</v>
      </c>
      <c r="CH20" s="34">
        <v>29.541992</v>
      </c>
      <c r="CI20" s="517">
        <v>72.871336000000014</v>
      </c>
      <c r="CJ20" s="33">
        <v>7.1660000000000004</v>
      </c>
      <c r="CK20" s="33">
        <v>7.6217599999999992</v>
      </c>
      <c r="CL20" s="33">
        <v>10.140236</v>
      </c>
      <c r="CM20" s="34">
        <v>24.927996</v>
      </c>
      <c r="CN20" s="517">
        <v>97.799332000000021</v>
      </c>
      <c r="CO20" s="517">
        <v>12.349817</v>
      </c>
      <c r="CP20" s="517">
        <v>13.101055999999998</v>
      </c>
      <c r="CQ20" s="33">
        <v>14.682948</v>
      </c>
      <c r="CR20" s="517">
        <f t="shared" si="14"/>
        <v>40.133820999999998</v>
      </c>
      <c r="CS20" s="517">
        <f t="shared" si="1"/>
        <v>137.933153</v>
      </c>
      <c r="CT20" s="517">
        <f t="shared" si="2"/>
        <v>-121.47016500000001</v>
      </c>
      <c r="CU20" s="512">
        <f t="shared" si="3"/>
        <v>-0.46826758399443452</v>
      </c>
      <c r="CV20" s="517">
        <v>15.374863</v>
      </c>
      <c r="CW20" s="517">
        <f t="shared" si="4"/>
        <v>-0.73283700000000174</v>
      </c>
      <c r="CX20" s="512">
        <f t="shared" si="5"/>
        <v>-4.5496067098344375E-2</v>
      </c>
      <c r="CY20" s="517">
        <v>13.320059000000002</v>
      </c>
      <c r="CZ20" s="517">
        <f t="shared" si="6"/>
        <v>-1.1489409999999971</v>
      </c>
      <c r="DA20" s="512">
        <f t="shared" si="7"/>
        <v>-7.940707719952983E-2</v>
      </c>
      <c r="DB20" s="517">
        <v>12.372563000000001</v>
      </c>
      <c r="DC20" s="517">
        <f t="shared" si="8"/>
        <v>-0.38008099999999878</v>
      </c>
      <c r="DD20" s="512">
        <f t="shared" si="9"/>
        <v>-2.9804093958868356E-2</v>
      </c>
      <c r="DE20" s="517">
        <v>10.824852</v>
      </c>
      <c r="DF20" s="517">
        <f t="shared" si="10"/>
        <v>-0.59548500000000004</v>
      </c>
      <c r="DG20" s="512">
        <f t="shared" si="11"/>
        <v>-5.7605383989943235E-2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K20"/>
  <sheetViews>
    <sheetView showGridLines="0" view="pageBreakPreview" zoomScale="85" zoomScaleSheetLayoutView="85" workbookViewId="0">
      <pane xSplit="1" ySplit="3" topLeftCell="BJ4" activePane="bottomRight" state="frozen"/>
      <selection activeCell="J76" sqref="J76"/>
      <selection pane="topRight" activeCell="J76" sqref="J76"/>
      <selection pane="bottomLeft" activeCell="J76" sqref="J76"/>
      <selection pane="bottomRight" activeCell="CO27" sqref="CO27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89" ht="28.5" customHeight="1" x14ac:dyDescent="0.25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9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</row>
    <row r="3" spans="1:89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7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7">
        <v>42036</v>
      </c>
      <c r="CJ3" s="833" t="s">
        <v>341</v>
      </c>
      <c r="CK3" s="833" t="s">
        <v>342</v>
      </c>
    </row>
    <row r="4" spans="1:89" x14ac:dyDescent="0.25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0.13124440279845678</v>
      </c>
      <c r="BH4" s="537">
        <v>0.11620706455729655</v>
      </c>
      <c r="BI4" s="537">
        <v>0.12022574983496885</v>
      </c>
      <c r="BJ4" s="538">
        <v>0.12888296752006623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0.13063056622874589</v>
      </c>
      <c r="CI4" s="519">
        <v>0.11418948887249289</v>
      </c>
      <c r="CJ4" s="519">
        <v>0.11951972394037072</v>
      </c>
      <c r="CK4" s="519">
        <v>8.8712230802465264E-2</v>
      </c>
    </row>
    <row r="5" spans="1:89" x14ac:dyDescent="0.25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0.10909339836917414</v>
      </c>
      <c r="BH5" s="511">
        <v>9.8299999999999998E-2</v>
      </c>
      <c r="BI5" s="511">
        <v>9.3138568215196491E-2</v>
      </c>
      <c r="BJ5" s="536">
        <v>0.109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0.1085885405121623</v>
      </c>
      <c r="CI5" s="536">
        <v>9.8895256737915216E-2</v>
      </c>
      <c r="CJ5" s="536">
        <v>9.7861817066260556E-2</v>
      </c>
      <c r="CK5" s="536">
        <v>7.3536811747511172E-2</v>
      </c>
    </row>
    <row r="6" spans="1:89" x14ac:dyDescent="0.25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0.19750308279516396</v>
      </c>
      <c r="BH6" s="511">
        <v>0.16127531018893071</v>
      </c>
      <c r="BI6" s="511">
        <v>0.1877916513764617</v>
      </c>
      <c r="BJ6" s="536">
        <v>0.18182562129787669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0.18333695603603428</v>
      </c>
      <c r="CI6" s="516">
        <v>0.15028589141933305</v>
      </c>
      <c r="CJ6" s="516">
        <v>0.17404731424728304</v>
      </c>
      <c r="CK6" s="516">
        <v>0.1227476944166368</v>
      </c>
    </row>
    <row r="7" spans="1:89" x14ac:dyDescent="0.25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</row>
    <row r="8" spans="1:89" x14ac:dyDescent="0.25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</v>
      </c>
      <c r="BH8" s="509">
        <v>0.10118398297193028</v>
      </c>
      <c r="BI8" s="509">
        <v>0.16617601752644401</v>
      </c>
      <c r="BJ8" s="510">
        <v>0.13303289054287282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0.11954116258483299</v>
      </c>
      <c r="CJ8" s="529">
        <v>0.14308207559479799</v>
      </c>
      <c r="CK8" s="529">
        <v>0.111986978698438</v>
      </c>
    </row>
    <row r="9" spans="1:89" x14ac:dyDescent="0.25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0.11232502116687144</v>
      </c>
      <c r="BH9" s="509">
        <v>9.7500000000000003E-2</v>
      </c>
      <c r="BI9" s="509">
        <v>0.12859016012186472</v>
      </c>
      <c r="BJ9" s="534">
        <v>0.11312793693972978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0.10197942548719195</v>
      </c>
      <c r="CI9" s="529">
        <v>9.298211782039055E-2</v>
      </c>
      <c r="CJ9" s="529">
        <v>0.10754234725118157</v>
      </c>
      <c r="CK9" s="529">
        <v>6.9471452677030032E-2</v>
      </c>
    </row>
    <row r="10" spans="1:89" x14ac:dyDescent="0.25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</row>
    <row r="11" spans="1:89" x14ac:dyDescent="0.25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0.14699999999999999</v>
      </c>
      <c r="BI11" s="509">
        <v>0.20211407651804481</v>
      </c>
      <c r="BJ11" s="510">
        <v>0.20275729859130753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0.25293327986889602</v>
      </c>
      <c r="CI11" s="529">
        <v>0.17275457275457273</v>
      </c>
      <c r="CJ11" s="529">
        <v>0.1779549234386649</v>
      </c>
      <c r="CK11" s="529">
        <v>0.13412744587684114</v>
      </c>
    </row>
    <row r="12" spans="1:89" x14ac:dyDescent="0.25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</row>
    <row r="13" spans="1:89" x14ac:dyDescent="0.25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0.13333676013261714</v>
      </c>
      <c r="BH13" s="506">
        <v>0.10469000000000001</v>
      </c>
      <c r="BI13" s="506">
        <v>0.14085202039585504</v>
      </c>
      <c r="BJ13" s="505">
        <v>0.12735743943669844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0.124459050532001</v>
      </c>
    </row>
    <row r="14" spans="1:89" x14ac:dyDescent="0.25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</row>
    <row r="15" spans="1:89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0.14630000000000001</v>
      </c>
      <c r="BH15" s="506">
        <v>0.12570000000000001</v>
      </c>
      <c r="BI15" s="506">
        <v>0.18718593691271287</v>
      </c>
      <c r="BJ15" s="505">
        <v>0.1528783554874367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0.12183220436734556</v>
      </c>
      <c r="CJ15" s="508">
        <v>0.15475859293151106</v>
      </c>
      <c r="CK15" s="508">
        <v>0.10999792456746099</v>
      </c>
    </row>
    <row r="16" spans="1:89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3.7899244857546215E-3</v>
      </c>
      <c r="BH16" s="717">
        <v>3.7431240438759233E-3</v>
      </c>
      <c r="BI16" s="717">
        <v>3.8572482726235997E-3</v>
      </c>
      <c r="BJ16" s="523">
        <v>3.7958725979787846E-3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3.6823693416449671E-3</v>
      </c>
      <c r="CI16" s="520">
        <v>3.7103456805392368E-3</v>
      </c>
      <c r="CJ16" s="520">
        <v>3.4078212290502793E-3</v>
      </c>
      <c r="CK16" s="520">
        <v>3.7008377350873064E-3</v>
      </c>
    </row>
    <row r="17" spans="1:89" x14ac:dyDescent="0.25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</row>
    <row r="18" spans="1:89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0.243923178007491</v>
      </c>
      <c r="BH18" s="520">
        <v>0.2077</v>
      </c>
      <c r="BI18" s="520">
        <v>0.19832344890510947</v>
      </c>
      <c r="BJ18" s="522">
        <v>0.21449977665924455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0.203238375881686</v>
      </c>
      <c r="CI18" s="521">
        <v>0.16712282378264035</v>
      </c>
      <c r="CJ18" s="521">
        <v>0.19800000000000001</v>
      </c>
      <c r="CK18" s="521">
        <v>0.12687324383390572</v>
      </c>
    </row>
    <row r="19" spans="1:89" x14ac:dyDescent="0.25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0.18292169941710232</v>
      </c>
      <c r="BH19" s="506">
        <v>0.18360000000000001</v>
      </c>
      <c r="BI19" s="506">
        <v>0.1507476708682377</v>
      </c>
      <c r="BJ19" s="505">
        <v>0.17449999999999999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0.18292169941710232</v>
      </c>
      <c r="CI19" s="507">
        <v>0.15877473711710535</v>
      </c>
      <c r="CJ19" s="507">
        <v>0.14976736723888975</v>
      </c>
      <c r="CK19" s="507">
        <v>0.1521063047780605</v>
      </c>
    </row>
    <row r="20" spans="1:89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0.11830124722958585</v>
      </c>
      <c r="BH20" s="506">
        <v>6.2E-2</v>
      </c>
      <c r="BI20" s="506">
        <v>0.16401022407588575</v>
      </c>
      <c r="BJ20" s="505">
        <v>0.11295354483095796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0.14520532638242045</v>
      </c>
      <c r="CI20" s="505">
        <v>9.2918957791403162E-2</v>
      </c>
      <c r="CJ20" s="505">
        <v>0.14323216620517509</v>
      </c>
      <c r="CK20" s="505">
        <v>8.3941932878158515E-2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E18"/>
  <sheetViews>
    <sheetView showGridLines="0" view="pageBreakPreview" zoomScale="85" zoomScaleSheetLayoutView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CE4" sqref="CE4:CE18"/>
    </sheetView>
  </sheetViews>
  <sheetFormatPr defaultColWidth="9.140625" defaultRowHeight="15" outlineLevelCol="1" x14ac:dyDescent="0.25"/>
  <cols>
    <col min="1" max="1" width="38.8554687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83" ht="28.5" customHeight="1" x14ac:dyDescent="0.25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3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3"/>
      <c r="BX2" s="806"/>
      <c r="BY2" s="806"/>
      <c r="BZ2" s="806"/>
      <c r="CA2" s="806"/>
      <c r="CB2" s="806"/>
      <c r="CC2" s="806"/>
      <c r="CD2" s="806"/>
      <c r="CE2" s="806"/>
    </row>
    <row r="3" spans="1:83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3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3" t="s">
        <v>340</v>
      </c>
      <c r="CD3" s="833" t="s">
        <v>341</v>
      </c>
      <c r="CE3" s="833" t="s">
        <v>342</v>
      </c>
    </row>
    <row r="4" spans="1:83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2819.3130000000001</v>
      </c>
    </row>
    <row r="5" spans="1:83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1932.0420000000001</v>
      </c>
    </row>
    <row r="6" spans="1:83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887.27100000000007</v>
      </c>
    </row>
    <row r="7" spans="1:83" x14ac:dyDescent="0.25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/>
    </row>
    <row r="8" spans="1:83" x14ac:dyDescent="0.25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213</v>
      </c>
    </row>
    <row r="9" spans="1:83" x14ac:dyDescent="0.25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8.0489999999999995</v>
      </c>
    </row>
    <row r="10" spans="1:83" x14ac:dyDescent="0.25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</row>
    <row r="11" spans="1:83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127.339</v>
      </c>
    </row>
    <row r="12" spans="1:83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49.623000000000005</v>
      </c>
    </row>
    <row r="13" spans="1:83" x14ac:dyDescent="0.25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</row>
    <row r="14" spans="1:83" x14ac:dyDescent="0.25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161.15800000000002</v>
      </c>
    </row>
    <row r="15" spans="1:83" x14ac:dyDescent="0.25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</row>
    <row r="16" spans="1:83" x14ac:dyDescent="0.25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198.68499999999997</v>
      </c>
    </row>
    <row r="17" spans="1:83" x14ac:dyDescent="0.25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8.6</v>
      </c>
    </row>
    <row r="18" spans="1:83" x14ac:dyDescent="0.25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120.81700000000001</v>
      </c>
    </row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21"/>
  <sheetViews>
    <sheetView showGridLines="0" view="pageBreakPreview" zoomScaleSheetLayoutView="100" workbookViewId="0">
      <pane xSplit="1" ySplit="3" topLeftCell="BL4" activePane="bottomRight" state="frozen"/>
      <selection pane="topRight" activeCell="B1" sqref="B1"/>
      <selection pane="bottomLeft" activeCell="A4" sqref="A4"/>
      <selection pane="bottomRight" activeCell="BZ24" sqref="BZ24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81" ht="28.5" customHeight="1" x14ac:dyDescent="0.25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1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1">
        <v>2014</v>
      </c>
      <c r="BH2" s="832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806"/>
    </row>
    <row r="3" spans="1:81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7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3" t="s">
        <v>340</v>
      </c>
      <c r="CB3" s="833" t="s">
        <v>341</v>
      </c>
      <c r="CC3" s="833" t="s">
        <v>342</v>
      </c>
    </row>
    <row r="4" spans="1:81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0.34808601160430014</v>
      </c>
      <c r="BN4" s="731">
        <v>0.23122186913231954</v>
      </c>
      <c r="BO4" s="731">
        <v>0.24173327388616814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0.26807692081432821</v>
      </c>
      <c r="CA4" s="237">
        <v>0.24650445380492236</v>
      </c>
      <c r="CB4" s="237">
        <v>0.20671288189455805</v>
      </c>
      <c r="CC4" s="237">
        <v>0.16476465819337097</v>
      </c>
    </row>
    <row r="5" spans="1:81" x14ac:dyDescent="0.25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0.38644909807500183</v>
      </c>
      <c r="BN5" s="730">
        <v>0.22615335717068719</v>
      </c>
      <c r="BO5" s="730">
        <v>0.24509103645088087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0.13070368035477489</v>
      </c>
    </row>
    <row r="6" spans="1:81" x14ac:dyDescent="0.25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0.25635334173548285</v>
      </c>
      <c r="BN6" s="730">
        <v>0.23942077573126977</v>
      </c>
      <c r="BO6" s="730">
        <v>0.23274308678548453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0.23890404294763792</v>
      </c>
      <c r="CA6" s="511">
        <v>0.1983194078641993</v>
      </c>
      <c r="CB6" s="511">
        <v>0.22117388637509516</v>
      </c>
      <c r="CC6" s="511">
        <v>0.25539413286912638</v>
      </c>
    </row>
    <row r="7" spans="1:81" x14ac:dyDescent="0.25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</row>
    <row r="8" spans="1:81" x14ac:dyDescent="0.25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0.29994386827755803</v>
      </c>
      <c r="BN8" s="238">
        <v>0.21333555322182662</v>
      </c>
      <c r="BO8" s="238">
        <v>0.18687139041688247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0.16919999999999999</v>
      </c>
      <c r="CA8" s="238">
        <v>0.17399999999999999</v>
      </c>
      <c r="CB8" s="238">
        <v>0.20203275306882368</v>
      </c>
      <c r="CC8" s="238">
        <v>0.20061032863849765</v>
      </c>
    </row>
    <row r="9" spans="1:81" x14ac:dyDescent="0.25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0.27480544747081709</v>
      </c>
      <c r="BN9" s="238">
        <v>0.33088775473710763</v>
      </c>
      <c r="BO9" s="238">
        <v>0.30476023041274208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0.28239532861225003</v>
      </c>
    </row>
    <row r="10" spans="1:81" x14ac:dyDescent="0.25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</row>
    <row r="11" spans="1:81" x14ac:dyDescent="0.25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0.23694114652460863</v>
      </c>
      <c r="BN11" s="506">
        <v>0.2278093783140393</v>
      </c>
      <c r="BO11" s="506">
        <v>0.22879567612745821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0.22101634220466626</v>
      </c>
    </row>
    <row r="12" spans="1:81" x14ac:dyDescent="0.25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</row>
    <row r="13" spans="1:81" x14ac:dyDescent="0.25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</row>
    <row r="14" spans="1:81" x14ac:dyDescent="0.25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</row>
    <row r="15" spans="1:81" x14ac:dyDescent="0.25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</row>
    <row r="16" spans="1:81" x14ac:dyDescent="0.25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0.24940171380046836</v>
      </c>
      <c r="BN16" s="238">
        <v>0.18245301099651789</v>
      </c>
      <c r="BO16" s="238">
        <v>0.23015181050526226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0.20110224727583867</v>
      </c>
    </row>
    <row r="17" spans="1:81" x14ac:dyDescent="0.25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0.29527763362740006</v>
      </c>
      <c r="BN17" s="238">
        <v>0.38267237634208401</v>
      </c>
      <c r="BO17" s="238">
        <v>0.37921847225374267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0.53116279069767436</v>
      </c>
    </row>
    <row r="18" spans="1:81" x14ac:dyDescent="0.25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0.82889158086008496</v>
      </c>
      <c r="BN18" s="238">
        <v>0.47560392598658913</v>
      </c>
      <c r="BO18" s="238">
        <v>0.37734689859500387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0.56096410273388675</v>
      </c>
    </row>
    <row r="19" spans="1:81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81" x14ac:dyDescent="0.25">
      <c r="A20" s="2"/>
      <c r="E20" s="1"/>
    </row>
    <row r="21" spans="1:81" x14ac:dyDescent="0.25">
      <c r="A21" s="2"/>
    </row>
  </sheetData>
  <pageMargins left="0.7" right="0.7" top="0.75" bottom="0.75" header="0.3" footer="0.3"/>
  <pageSetup paperSize="9" scale="45" orientation="portrait" r:id="rId1"/>
  <colBreaks count="2" manualBreakCount="2">
    <brk id="20" max="1048575" man="1"/>
    <brk id="3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T94"/>
  <sheetViews>
    <sheetView showGridLines="0" tabSelected="1" view="pageBreakPreview" zoomScale="85" zoomScaleSheetLayoutView="85" workbookViewId="0">
      <pane xSplit="2" ySplit="3" topLeftCell="CT4" activePane="bottomRight" state="frozen"/>
      <selection activeCell="DK4" sqref="DK4"/>
      <selection pane="topRight" activeCell="DK4" sqref="DK4"/>
      <selection pane="bottomLeft" activeCell="DK4" sqref="DK4"/>
      <selection pane="bottomRight" activeCell="DP22" sqref="DP22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72" width="10.28515625" style="493" customWidth="1"/>
    <col min="73" max="73" width="10.28515625" style="207" customWidth="1"/>
    <col min="74" max="74" width="10.28515625" style="493" customWidth="1"/>
    <col min="75" max="76" width="9.28515625" style="493" customWidth="1"/>
    <col min="77" max="78" width="10.28515625" style="493" customWidth="1"/>
    <col min="79" max="80" width="9.28515625" style="493" customWidth="1"/>
    <col min="81" max="81" width="10.28515625" style="493" customWidth="1"/>
    <col min="82" max="83" width="9.28515625" style="493" customWidth="1"/>
    <col min="84" max="84" width="10.28515625" style="493" customWidth="1"/>
    <col min="85" max="86" width="9.28515625" style="493" customWidth="1"/>
    <col min="87" max="87" width="10.28515625" style="493" customWidth="1"/>
    <col min="88" max="89" width="9.28515625" style="493" customWidth="1"/>
    <col min="90" max="90" width="10.28515625" style="493" customWidth="1"/>
    <col min="91" max="92" width="9.28515625" style="493" customWidth="1"/>
    <col min="93" max="93" width="10.28515625" style="493" customWidth="1"/>
    <col min="94" max="95" width="9.28515625" style="493" customWidth="1"/>
    <col min="96" max="106" width="9.140625" style="493" customWidth="1"/>
    <col min="107" max="107" width="10" style="493" customWidth="1"/>
    <col min="108" max="109" width="9.140625" style="493" customWidth="1"/>
    <col min="110" max="110" width="10" style="493" customWidth="1"/>
    <col min="111" max="112" width="9.140625" style="493" customWidth="1"/>
    <col min="113" max="113" width="10" style="493" customWidth="1"/>
    <col min="114" max="114" width="9.7109375" style="493" customWidth="1"/>
    <col min="115" max="115" width="9.140625" style="493" customWidth="1"/>
    <col min="116" max="116" width="10" style="493" customWidth="1"/>
    <col min="117" max="117" width="9.7109375" style="493" customWidth="1"/>
    <col min="118" max="118" width="9.140625" style="493" customWidth="1"/>
    <col min="119" max="119" width="10" style="493" customWidth="1"/>
    <col min="120" max="120" width="9.140625" style="493"/>
    <col min="121" max="121" width="11.28515625" style="493" customWidth="1"/>
    <col min="122" max="16384" width="9.140625" style="493"/>
  </cols>
  <sheetData>
    <row r="1" spans="1:124" ht="28.5" customHeight="1" x14ac:dyDescent="0.25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24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142"/>
      <c r="DQ2" s="142"/>
      <c r="DR2" s="142"/>
      <c r="DS2" s="142"/>
      <c r="DT2" s="142"/>
    </row>
    <row r="3" spans="1:124" s="142" customFormat="1" ht="57.75" customHeight="1" x14ac:dyDescent="0.25">
      <c r="A3" s="215"/>
      <c r="B3" s="54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815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815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3" t="s">
        <v>323</v>
      </c>
      <c r="BM3" s="833" t="s">
        <v>324</v>
      </c>
      <c r="BN3" s="833" t="s">
        <v>325</v>
      </c>
      <c r="BO3" s="64" t="s">
        <v>3</v>
      </c>
      <c r="BP3" s="834" t="s">
        <v>326</v>
      </c>
      <c r="BQ3" s="834" t="s">
        <v>327</v>
      </c>
      <c r="BR3" s="834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5" t="s">
        <v>329</v>
      </c>
      <c r="BZ3" s="835" t="s">
        <v>330</v>
      </c>
      <c r="CA3" s="721" t="s">
        <v>124</v>
      </c>
      <c r="CB3" s="601" t="s">
        <v>121</v>
      </c>
      <c r="CC3" s="835" t="s">
        <v>331</v>
      </c>
      <c r="CD3" s="721" t="s">
        <v>124</v>
      </c>
      <c r="CE3" s="601" t="s">
        <v>121</v>
      </c>
      <c r="CF3" s="835" t="s">
        <v>103</v>
      </c>
      <c r="CG3" s="721" t="s">
        <v>124</v>
      </c>
      <c r="CH3" s="601" t="s">
        <v>121</v>
      </c>
      <c r="CI3" s="835" t="s">
        <v>109</v>
      </c>
      <c r="CJ3" s="721" t="s">
        <v>124</v>
      </c>
      <c r="CK3" s="601" t="s">
        <v>121</v>
      </c>
      <c r="CL3" s="835" t="s">
        <v>332</v>
      </c>
      <c r="CM3" s="721" t="s">
        <v>124</v>
      </c>
      <c r="CN3" s="601" t="s">
        <v>121</v>
      </c>
      <c r="CO3" s="835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3" t="s">
        <v>107</v>
      </c>
      <c r="CV3" s="721" t="s">
        <v>124</v>
      </c>
      <c r="CW3" s="601" t="s">
        <v>121</v>
      </c>
      <c r="CX3" s="833" t="s">
        <v>334</v>
      </c>
      <c r="CY3" s="721" t="s">
        <v>124</v>
      </c>
      <c r="CZ3" s="601" t="s">
        <v>121</v>
      </c>
      <c r="DA3" s="833" t="s">
        <v>337</v>
      </c>
      <c r="DB3" s="721" t="s">
        <v>124</v>
      </c>
      <c r="DC3" s="601" t="s">
        <v>121</v>
      </c>
      <c r="DD3" s="833" t="s">
        <v>340</v>
      </c>
      <c r="DE3" s="721" t="s">
        <v>124</v>
      </c>
      <c r="DF3" s="601" t="s">
        <v>121</v>
      </c>
      <c r="DG3" s="833" t="s">
        <v>341</v>
      </c>
      <c r="DH3" s="721" t="s">
        <v>124</v>
      </c>
      <c r="DI3" s="601" t="s">
        <v>121</v>
      </c>
      <c r="DJ3" s="833" t="s">
        <v>3</v>
      </c>
      <c r="DK3" s="721" t="s">
        <v>124</v>
      </c>
      <c r="DL3" s="601" t="s">
        <v>121</v>
      </c>
      <c r="DM3" s="833" t="s">
        <v>342</v>
      </c>
      <c r="DN3" s="721" t="s">
        <v>141</v>
      </c>
      <c r="DO3" s="601" t="s">
        <v>121</v>
      </c>
    </row>
    <row r="4" spans="1:124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4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1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42"/>
      <c r="DQ4" s="142"/>
      <c r="DR4" s="142"/>
      <c r="DS4" s="142"/>
      <c r="DT4" s="142"/>
    </row>
    <row r="5" spans="1:124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2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2"/>
      <c r="DQ5" s="142"/>
      <c r="DR5" s="142"/>
      <c r="DS5" s="142"/>
      <c r="DT5" s="142"/>
    </row>
    <row r="6" spans="1:124" ht="16.899999999999999" customHeight="1" x14ac:dyDescent="0.25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5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3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2"/>
      <c r="DQ6" s="142"/>
      <c r="DR6" s="142"/>
      <c r="DS6" s="142"/>
      <c r="DT6" s="142"/>
    </row>
    <row r="7" spans="1:124" x14ac:dyDescent="0.25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142"/>
    </row>
    <row r="8" spans="1:124" x14ac:dyDescent="0.25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142"/>
    </row>
    <row r="9" spans="1:124" x14ac:dyDescent="0.25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142"/>
    </row>
    <row r="10" spans="1:124" x14ac:dyDescent="0.25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5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3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2"/>
    </row>
    <row r="11" spans="1:124" x14ac:dyDescent="0.25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142"/>
    </row>
    <row r="12" spans="1:124" x14ac:dyDescent="0.25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142"/>
    </row>
    <row r="13" spans="1:124" x14ac:dyDescent="0.25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5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3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2"/>
    </row>
    <row r="14" spans="1:124" x14ac:dyDescent="0.25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142"/>
    </row>
    <row r="15" spans="1:124" x14ac:dyDescent="0.25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142"/>
    </row>
    <row r="16" spans="1:124" x14ac:dyDescent="0.25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142"/>
    </row>
    <row r="17" spans="1:124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142"/>
    </row>
    <row r="18" spans="1:124" x14ac:dyDescent="0.25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142"/>
    </row>
    <row r="19" spans="1:124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142"/>
    </row>
    <row r="20" spans="1:124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142"/>
    </row>
    <row r="21" spans="1:124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142"/>
      <c r="DQ21" s="142"/>
      <c r="DR21" s="142"/>
      <c r="DS21" s="142"/>
      <c r="DT21" s="142"/>
    </row>
    <row r="22" spans="1:124" x14ac:dyDescent="0.25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142"/>
      <c r="DQ22" s="142"/>
      <c r="DR22" s="142"/>
      <c r="DS22" s="142"/>
      <c r="DT22" s="142"/>
    </row>
    <row r="23" spans="1:124" x14ac:dyDescent="0.25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5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3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2"/>
      <c r="DQ23" s="142"/>
      <c r="DR23" s="142"/>
      <c r="DS23" s="142"/>
      <c r="DT23" s="142"/>
    </row>
    <row r="24" spans="1:124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142"/>
      <c r="DQ24" s="142"/>
      <c r="DR24" s="142"/>
      <c r="DS24" s="142"/>
      <c r="DT24" s="142"/>
    </row>
    <row r="25" spans="1:124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</row>
    <row r="26" spans="1:124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</row>
    <row r="27" spans="1:124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</row>
    <row r="28" spans="1:124" x14ac:dyDescent="0.25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</row>
    <row r="29" spans="1:124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2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</row>
    <row r="30" spans="1:124" x14ac:dyDescent="0.25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5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3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</row>
    <row r="31" spans="1:124" x14ac:dyDescent="0.25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</row>
    <row r="32" spans="1:124" ht="15.75" customHeight="1" x14ac:dyDescent="0.25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</row>
    <row r="33" spans="1:119" x14ac:dyDescent="0.25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</row>
    <row r="34" spans="1:119" x14ac:dyDescent="0.25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</row>
    <row r="35" spans="1:119" x14ac:dyDescent="0.25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</row>
    <row r="36" spans="1:119" x14ac:dyDescent="0.25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</row>
    <row r="37" spans="1:119" x14ac:dyDescent="0.25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</row>
    <row r="38" spans="1:119" x14ac:dyDescent="0.25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5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3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</row>
    <row r="39" spans="1:119" x14ac:dyDescent="0.25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</row>
    <row r="40" spans="1:119" x14ac:dyDescent="0.25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</row>
    <row r="41" spans="1:119" x14ac:dyDescent="0.25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</row>
    <row r="42" spans="1:119" x14ac:dyDescent="0.25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</row>
    <row r="43" spans="1:119" x14ac:dyDescent="0.25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</row>
    <row r="44" spans="1:119" x14ac:dyDescent="0.25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</row>
    <row r="45" spans="1:119" x14ac:dyDescent="0.25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5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3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</row>
    <row r="46" spans="1:119" x14ac:dyDescent="0.25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</row>
    <row r="47" spans="1:119" x14ac:dyDescent="0.25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</row>
    <row r="48" spans="1:119" x14ac:dyDescent="0.25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</row>
    <row r="49" spans="1:119" x14ac:dyDescent="0.25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</row>
    <row r="50" spans="1:119" x14ac:dyDescent="0.25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</row>
    <row r="51" spans="1:119" x14ac:dyDescent="0.25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5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3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</row>
    <row r="52" spans="1:119" x14ac:dyDescent="0.25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</row>
    <row r="53" spans="1:119" x14ac:dyDescent="0.25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</row>
    <row r="54" spans="1:119" x14ac:dyDescent="0.25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</row>
    <row r="55" spans="1:119" x14ac:dyDescent="0.25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</row>
    <row r="56" spans="1:119" x14ac:dyDescent="0.25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</row>
    <row r="57" spans="1:119" ht="21.75" customHeight="1" x14ac:dyDescent="0.25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36">CX57-BI57</f>
        <v>214.226</v>
      </c>
      <c r="CZ57" s="631">
        <f t="shared" ref="CZ57:CZ69" si="37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</row>
    <row r="58" spans="1:119" x14ac:dyDescent="0.25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5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36"/>
        <v>58.20699999999988</v>
      </c>
      <c r="CZ58" s="629">
        <f t="shared" si="37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3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</row>
    <row r="59" spans="1:119" x14ac:dyDescent="0.25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36"/>
        <v>47.125</v>
      </c>
      <c r="CZ59" s="631">
        <f t="shared" si="37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</row>
    <row r="60" spans="1:119" x14ac:dyDescent="0.25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36"/>
        <v>3.3070000000000164</v>
      </c>
      <c r="CZ60" s="631">
        <f t="shared" si="37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</row>
    <row r="61" spans="1:119" x14ac:dyDescent="0.25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36"/>
        <v>35.449000000000069</v>
      </c>
      <c r="CZ61" s="631">
        <f t="shared" si="37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</row>
    <row r="62" spans="1:119" x14ac:dyDescent="0.25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6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36"/>
        <v>9.4730000000000132</v>
      </c>
      <c r="CZ62" s="631">
        <f t="shared" si="37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</row>
    <row r="63" spans="1:119" x14ac:dyDescent="0.25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6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36"/>
        <v>-0.40499999999999997</v>
      </c>
      <c r="CZ63" s="631">
        <f t="shared" si="37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</row>
    <row r="64" spans="1:119" x14ac:dyDescent="0.25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6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36"/>
        <v>-0.22300000000000009</v>
      </c>
      <c r="CZ64" s="631">
        <f t="shared" si="37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</row>
    <row r="65" spans="1:119" x14ac:dyDescent="0.25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6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36"/>
        <v>0.13099999999999978</v>
      </c>
      <c r="CZ65" s="631">
        <f t="shared" si="37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</row>
    <row r="66" spans="1:119" x14ac:dyDescent="0.25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6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36"/>
        <v>-0.60699999999999932</v>
      </c>
      <c r="CZ66" s="631">
        <f t="shared" si="37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</row>
    <row r="67" spans="1:119" x14ac:dyDescent="0.25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36"/>
        <v>-9.3599999999999852</v>
      </c>
      <c r="CZ67" s="595">
        <f t="shared" si="37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</row>
    <row r="68" spans="1:119" x14ac:dyDescent="0.25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36"/>
        <v>1.9279999999999831</v>
      </c>
      <c r="CZ68" s="631">
        <f t="shared" si="37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</row>
    <row r="69" spans="1:119" x14ac:dyDescent="0.25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38">BF69-AM69</f>
        <v>-88.890999999999963</v>
      </c>
      <c r="BH69" s="595">
        <f t="shared" ref="BH69" si="39">BG69/AM69</f>
        <v>-0.15889168531613526</v>
      </c>
      <c r="BI69" s="743">
        <v>1388.94</v>
      </c>
      <c r="BJ69" s="673">
        <f t="shared" ref="BJ69" si="40">BI69-AN69</f>
        <v>-67.876999999999953</v>
      </c>
      <c r="BK69" s="595">
        <f t="shared" ref="BK69" si="41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42">BS69-AV69</f>
        <v>5.1979999999999791</v>
      </c>
      <c r="BU69" s="534">
        <f t="shared" ref="BU69" si="43">BT69/AV69</f>
        <v>2.3190552459813506E-2</v>
      </c>
      <c r="BV69" s="141">
        <v>803.49599999999998</v>
      </c>
      <c r="BW69" s="726">
        <f t="shared" ref="BW69" si="44">BV69-AW69</f>
        <v>-100.50599999999997</v>
      </c>
      <c r="BX69" s="595">
        <f t="shared" ref="BX69" si="45">BW69/AW69</f>
        <v>-0.11117895756867792</v>
      </c>
      <c r="BY69" s="141">
        <v>3.1869999999999998</v>
      </c>
      <c r="BZ69" s="141">
        <v>4.3760000000000003</v>
      </c>
      <c r="CA69" s="726">
        <f t="shared" ref="CA69" si="46">BZ69-AY69</f>
        <v>0.5860000000000003</v>
      </c>
      <c r="CB69" s="595">
        <f t="shared" ref="CB69" si="47">CA69/AY69</f>
        <v>0.1546174142480212</v>
      </c>
      <c r="CC69" s="141">
        <v>60.790999999999997</v>
      </c>
      <c r="CD69" s="726">
        <f t="shared" ref="CD69" si="48">CC69-AZ69</f>
        <v>1.6819999999999951</v>
      </c>
      <c r="CE69" s="595">
        <f t="shared" ref="CE69" si="49">CD69/AZ69</f>
        <v>2.8455903500312896E-2</v>
      </c>
      <c r="CF69" s="141">
        <v>68.353999999999999</v>
      </c>
      <c r="CG69" s="726">
        <f t="shared" ref="CG69" si="50">CF69-BA69</f>
        <v>2.5489999999999924</v>
      </c>
      <c r="CH69" s="595">
        <f t="shared" ref="CH69" si="51">CG69/BA69</f>
        <v>3.8735658384621112E-2</v>
      </c>
      <c r="CI69" s="141">
        <v>871.85</v>
      </c>
      <c r="CJ69" s="726">
        <f t="shared" ref="CJ69" si="52">CI69-BB69</f>
        <v>-51.741999999999962</v>
      </c>
      <c r="CK69" s="595">
        <f t="shared" ref="CK69" si="53">CJ69/BB69</f>
        <v>-5.6022572737745628E-2</v>
      </c>
      <c r="CL69" s="141">
        <v>128.30500000000001</v>
      </c>
      <c r="CM69" s="726">
        <f t="shared" ref="CM69" si="54">CL69-BC69</f>
        <v>12.961000000000013</v>
      </c>
      <c r="CN69" s="595">
        <f t="shared" ref="CN69" si="55">CM69/BC69</f>
        <v>0.11236822028020542</v>
      </c>
      <c r="CO69" s="141">
        <v>182.06200000000001</v>
      </c>
      <c r="CP69" s="726">
        <f t="shared" ref="CP69" si="56">CO69-BD69</f>
        <v>21.754000000000019</v>
      </c>
      <c r="CQ69" s="595">
        <f t="shared" ref="CQ69" si="57">CP69/BD69</f>
        <v>0.13570127504553747</v>
      </c>
      <c r="CR69" s="141">
        <v>227.16499999999999</v>
      </c>
      <c r="CS69" s="726">
        <f t="shared" ref="CS69" si="58">CR69-BE69</f>
        <v>32.263999999999982</v>
      </c>
      <c r="CT69" s="595">
        <f t="shared" ref="CT69" si="59">CS69/BE69</f>
        <v>0.16554045387145258</v>
      </c>
      <c r="CU69" s="141">
        <v>537.53200000000004</v>
      </c>
      <c r="CV69" s="726">
        <f t="shared" ref="CV69" si="60">CU69-BF69</f>
        <v>66.979000000000042</v>
      </c>
      <c r="CW69" s="595">
        <f t="shared" ref="CW69" si="61">CV69/BF69</f>
        <v>0.14234103278482985</v>
      </c>
      <c r="CX69" s="141">
        <v>1409.3820000000001</v>
      </c>
      <c r="CY69" s="726">
        <f t="shared" si="36"/>
        <v>20.442000000000007</v>
      </c>
      <c r="CZ69" s="595">
        <f t="shared" si="37"/>
        <v>1.47176983886993E-2</v>
      </c>
      <c r="DA69" s="141">
        <v>242.964</v>
      </c>
      <c r="DB69" s="726">
        <f t="shared" ref="DB69" si="62">DA69-BL69</f>
        <v>11.369</v>
      </c>
      <c r="DC69" s="595">
        <f t="shared" ref="DC69" si="63">DB69/BL69</f>
        <v>4.9090006260929638E-2</v>
      </c>
      <c r="DD69" s="141">
        <v>192.256</v>
      </c>
      <c r="DE69" s="726">
        <f t="shared" ref="DE69" si="64">DD69-BM69</f>
        <v>6.2729999999999961</v>
      </c>
      <c r="DF69" s="595">
        <f t="shared" ref="DF69" si="65">DE69/BM69</f>
        <v>3.3728889199550478E-2</v>
      </c>
      <c r="DG69" s="141">
        <v>167.84</v>
      </c>
      <c r="DH69" s="726">
        <f t="shared" ref="DH69" si="66">DG69-BN69</f>
        <v>11.263000000000005</v>
      </c>
      <c r="DI69" s="595">
        <f t="shared" ref="DI69" si="67">DH69/BN69</f>
        <v>7.1932659330553053E-2</v>
      </c>
      <c r="DJ69" s="716">
        <v>603.06000000000006</v>
      </c>
      <c r="DK69" s="726">
        <f t="shared" ref="DK69" si="68">DJ69-BO69</f>
        <v>28.905000000000086</v>
      </c>
      <c r="DL69" s="595">
        <f t="shared" ref="DL69" si="69">DK69/BO69</f>
        <v>5.0343548344959264E-2</v>
      </c>
      <c r="DM69" s="141">
        <v>114.77800000000001</v>
      </c>
      <c r="DN69" s="726">
        <f t="shared" ref="DN69" si="70">DM69-BP69</f>
        <v>-23.519999999999996</v>
      </c>
      <c r="DO69" s="595">
        <f t="shared" ref="DO69" si="71">DN69/BP69</f>
        <v>-0.17006753532227506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U65"/>
  <sheetViews>
    <sheetView workbookViewId="0">
      <pane xSplit="1" ySplit="3" topLeftCell="CG4" activePane="bottomRight" state="frozen"/>
      <selection pane="topRight" activeCell="B1" sqref="B1"/>
      <selection pane="bottomLeft" activeCell="A4" sqref="A4"/>
      <selection pane="bottomRight" activeCell="CU5" sqref="CU5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99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99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</row>
    <row r="3" spans="1:99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37" t="s">
        <v>107</v>
      </c>
      <c r="U3" s="137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37" t="s">
        <v>107</v>
      </c>
      <c r="AN3" s="137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37" t="s">
        <v>107</v>
      </c>
      <c r="BG3" s="137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  <c r="CT3" s="834" t="s">
        <v>342</v>
      </c>
      <c r="CU3" s="821" t="s">
        <v>226</v>
      </c>
    </row>
    <row r="4" spans="1:99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8">
        <f>CR4-BK4</f>
        <v>8.3124097689802223E-2</v>
      </c>
      <c r="CT4" s="292">
        <v>0.44170904649554071</v>
      </c>
      <c r="CU4" s="858">
        <f>CT4-BL4</f>
        <v>9.0897616234759171E-2</v>
      </c>
    </row>
    <row r="5" spans="1:99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</row>
    <row r="6" spans="1:99" x14ac:dyDescent="0.25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</row>
    <row r="7" spans="1:99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</row>
    <row r="8" spans="1:99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</row>
    <row r="9" spans="1:99" x14ac:dyDescent="0.25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</row>
    <row r="10" spans="1:99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</row>
    <row r="11" spans="1:99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</row>
    <row r="12" spans="1:99" x14ac:dyDescent="0.25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</row>
    <row r="13" spans="1:99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</row>
    <row r="14" spans="1:99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</row>
    <row r="15" spans="1:99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</row>
    <row r="16" spans="1:99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</row>
    <row r="17" spans="1:99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</row>
    <row r="18" spans="1:99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</row>
    <row r="19" spans="1:99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</row>
    <row r="20" spans="1:99" x14ac:dyDescent="0.25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</row>
    <row r="21" spans="1:99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</row>
    <row r="22" spans="1:99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</row>
    <row r="23" spans="1:99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</row>
    <row r="24" spans="1:99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</row>
    <row r="25" spans="1:99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</row>
    <row r="26" spans="1:99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</row>
    <row r="27" spans="1:99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</row>
    <row r="28" spans="1:99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</row>
    <row r="29" spans="1:99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</row>
    <row r="30" spans="1:99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</row>
    <row r="31" spans="1:99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</row>
    <row r="32" spans="1:99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</row>
    <row r="33" spans="1:99" x14ac:dyDescent="0.25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</row>
    <row r="34" spans="1:99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</row>
    <row r="35" spans="1:99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</row>
    <row r="36" spans="1:99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</row>
    <row r="37" spans="1:99" x14ac:dyDescent="0.25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</row>
    <row r="38" spans="1:99" x14ac:dyDescent="0.25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</row>
    <row r="39" spans="1:99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</row>
    <row r="40" spans="1:99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</row>
    <row r="41" spans="1:99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</row>
    <row r="42" spans="1:99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</row>
    <row r="43" spans="1:99" x14ac:dyDescent="0.25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</row>
    <row r="44" spans="1:99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</row>
    <row r="45" spans="1:99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</row>
    <row r="46" spans="1:99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</row>
    <row r="47" spans="1:99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</row>
    <row r="48" spans="1:99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</row>
    <row r="49" spans="1:99" x14ac:dyDescent="0.25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</row>
    <row r="50" spans="1:99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</row>
    <row r="51" spans="1:99" x14ac:dyDescent="0.25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</row>
    <row r="52" spans="1:99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</row>
    <row r="53" spans="1:99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</row>
    <row r="54" spans="1:99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</row>
    <row r="55" spans="1:99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</row>
    <row r="56" spans="1:99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</row>
    <row r="57" spans="1:99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</row>
    <row r="58" spans="1:99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</row>
    <row r="59" spans="1:99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</row>
    <row r="60" spans="1:99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</row>
    <row r="61" spans="1:99" x14ac:dyDescent="0.25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</row>
    <row r="62" spans="1:99" x14ac:dyDescent="0.25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</row>
    <row r="63" spans="1:99" x14ac:dyDescent="0.25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</row>
    <row r="64" spans="1:99" x14ac:dyDescent="0.25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U72"/>
  <sheetViews>
    <sheetView showGridLines="0" view="pageBreakPreview" zoomScaleSheetLayoutView="100" workbookViewId="0">
      <pane xSplit="1" ySplit="3" topLeftCell="CN4" activePane="bottomRight" state="frozen"/>
      <selection activeCell="A14" sqref="A14"/>
      <selection pane="topRight" activeCell="A14" sqref="A14"/>
      <selection pane="bottomLeft" activeCell="A14" sqref="A14"/>
      <selection pane="bottomRight" activeCell="CV21" sqref="CV21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99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99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</row>
    <row r="3" spans="1:99" x14ac:dyDescent="0.25">
      <c r="A3" s="215"/>
      <c r="B3" s="21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21" t="s">
        <v>107</v>
      </c>
      <c r="U3" s="821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21" t="s">
        <v>107</v>
      </c>
      <c r="AN3" s="821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21" t="s">
        <v>107</v>
      </c>
      <c r="BG3" s="821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21" t="s">
        <v>6</v>
      </c>
      <c r="BP3" s="821" t="s">
        <v>108</v>
      </c>
      <c r="BQ3" s="821" t="s">
        <v>226</v>
      </c>
      <c r="BR3" s="834" t="s">
        <v>329</v>
      </c>
      <c r="BS3" s="821" t="s">
        <v>226</v>
      </c>
      <c r="BT3" s="834" t="s">
        <v>330</v>
      </c>
      <c r="BU3" s="821" t="s">
        <v>226</v>
      </c>
      <c r="BV3" s="834" t="s">
        <v>331</v>
      </c>
      <c r="BW3" s="821" t="s">
        <v>226</v>
      </c>
      <c r="BX3" s="834" t="s">
        <v>103</v>
      </c>
      <c r="BY3" s="821" t="s">
        <v>226</v>
      </c>
      <c r="BZ3" s="834" t="s">
        <v>109</v>
      </c>
      <c r="CA3" s="821" t="s">
        <v>226</v>
      </c>
      <c r="CB3" s="834" t="s">
        <v>332</v>
      </c>
      <c r="CC3" s="821" t="s">
        <v>226</v>
      </c>
      <c r="CD3" s="834" t="s">
        <v>333</v>
      </c>
      <c r="CE3" s="821" t="s">
        <v>226</v>
      </c>
      <c r="CF3" s="834" t="s">
        <v>336</v>
      </c>
      <c r="CG3" s="821" t="s">
        <v>226</v>
      </c>
      <c r="CH3" s="834" t="s">
        <v>107</v>
      </c>
      <c r="CI3" s="821" t="s">
        <v>226</v>
      </c>
      <c r="CJ3" s="834" t="s">
        <v>334</v>
      </c>
      <c r="CK3" s="821" t="s">
        <v>226</v>
      </c>
      <c r="CL3" s="834" t="s">
        <v>337</v>
      </c>
      <c r="CM3" s="821" t="s">
        <v>226</v>
      </c>
      <c r="CN3" s="834" t="s">
        <v>340</v>
      </c>
      <c r="CO3" s="821" t="s">
        <v>226</v>
      </c>
      <c r="CP3" s="834" t="s">
        <v>341</v>
      </c>
      <c r="CQ3" s="821" t="s">
        <v>226</v>
      </c>
      <c r="CR3" s="834" t="s">
        <v>3</v>
      </c>
      <c r="CS3" s="821" t="s">
        <v>226</v>
      </c>
      <c r="CT3" s="834" t="s">
        <v>342</v>
      </c>
      <c r="CU3" s="821" t="s">
        <v>226</v>
      </c>
    </row>
    <row r="4" spans="1:99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7">
        <f>CR4-BK4</f>
        <v>-2.3952469107705487E-2</v>
      </c>
      <c r="CT4" s="292">
        <v>0.21774979385112114</v>
      </c>
      <c r="CU4" s="647">
        <f>CT4-BL4</f>
        <v>1.6526263187942564E-2</v>
      </c>
    </row>
    <row r="5" spans="1:99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</row>
    <row r="6" spans="1:99" x14ac:dyDescent="0.25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</row>
    <row r="7" spans="1:99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</row>
    <row r="8" spans="1:99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</row>
    <row r="9" spans="1:99" x14ac:dyDescent="0.25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</row>
    <row r="10" spans="1:99" x14ac:dyDescent="0.25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</row>
    <row r="11" spans="1:99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</row>
    <row r="12" spans="1:99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</row>
    <row r="13" spans="1:99" x14ac:dyDescent="0.25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</row>
    <row r="14" spans="1:99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</row>
    <row r="15" spans="1:99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</row>
    <row r="16" spans="1:99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</row>
    <row r="17" spans="1:99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</row>
    <row r="18" spans="1:99" x14ac:dyDescent="0.25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</row>
    <row r="19" spans="1:99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</row>
    <row r="20" spans="1:99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</row>
    <row r="21" spans="1:99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</row>
    <row r="22" spans="1:99" x14ac:dyDescent="0.25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</row>
    <row r="23" spans="1:99" x14ac:dyDescent="0.25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</row>
    <row r="24" spans="1:99" x14ac:dyDescent="0.25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</row>
    <row r="25" spans="1:99" x14ac:dyDescent="0.25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</row>
    <row r="26" spans="1:99" x14ac:dyDescent="0.25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</row>
    <row r="27" spans="1:99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</row>
    <row r="28" spans="1:99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</row>
    <row r="29" spans="1:99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</row>
    <row r="30" spans="1:99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</row>
    <row r="31" spans="1:99" x14ac:dyDescent="0.25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</row>
    <row r="32" spans="1:99" x14ac:dyDescent="0.25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</row>
    <row r="33" spans="1:99" x14ac:dyDescent="0.25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</row>
    <row r="34" spans="1:99" x14ac:dyDescent="0.25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</row>
    <row r="35" spans="1:99" x14ac:dyDescent="0.25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</row>
    <row r="36" spans="1:99" x14ac:dyDescent="0.25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</row>
    <row r="37" spans="1:99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</row>
    <row r="38" spans="1:99" x14ac:dyDescent="0.25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</row>
    <row r="39" spans="1:99" x14ac:dyDescent="0.25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</row>
    <row r="40" spans="1:99" x14ac:dyDescent="0.25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</row>
    <row r="41" spans="1:99" x14ac:dyDescent="0.25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</row>
    <row r="42" spans="1:99" x14ac:dyDescent="0.25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</row>
    <row r="43" spans="1:99" x14ac:dyDescent="0.25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</row>
    <row r="44" spans="1:99" x14ac:dyDescent="0.25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</row>
    <row r="45" spans="1:99" x14ac:dyDescent="0.25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</row>
    <row r="46" spans="1:99" x14ac:dyDescent="0.25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</row>
    <row r="47" spans="1:99" x14ac:dyDescent="0.25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</row>
    <row r="48" spans="1:99" x14ac:dyDescent="0.25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</row>
    <row r="49" spans="1:99" x14ac:dyDescent="0.25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</row>
    <row r="50" spans="1:99" x14ac:dyDescent="0.25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</row>
    <row r="51" spans="1:99" x14ac:dyDescent="0.25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</row>
    <row r="52" spans="1:99" x14ac:dyDescent="0.25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</row>
    <row r="53" spans="1:99" x14ac:dyDescent="0.25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</row>
    <row r="54" spans="1:99" x14ac:dyDescent="0.25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</row>
    <row r="55" spans="1:99" x14ac:dyDescent="0.25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</row>
    <row r="56" spans="1:99" x14ac:dyDescent="0.25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</row>
    <row r="57" spans="1:99" x14ac:dyDescent="0.25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</row>
    <row r="58" spans="1:99" x14ac:dyDescent="0.25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</row>
    <row r="59" spans="1:99" x14ac:dyDescent="0.25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</row>
    <row r="60" spans="1:99" x14ac:dyDescent="0.25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</row>
    <row r="61" spans="1:99" x14ac:dyDescent="0.25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</row>
    <row r="62" spans="1:99" x14ac:dyDescent="0.25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</row>
    <row r="63" spans="1:99" x14ac:dyDescent="0.25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</row>
    <row r="64" spans="1:99" x14ac:dyDescent="0.25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</row>
    <row r="65" spans="1:99" x14ac:dyDescent="0.25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</row>
    <row r="66" spans="1:99" x14ac:dyDescent="0.25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</row>
    <row r="67" spans="1:99" x14ac:dyDescent="0.25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</row>
    <row r="68" spans="1:99" x14ac:dyDescent="0.25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</row>
    <row r="69" spans="1:99" x14ac:dyDescent="0.25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13">BV69-AZ69</f>
        <v>-2.8269091594272093E-2</v>
      </c>
      <c r="BX69" s="502">
        <v>1.994370680496917E-2</v>
      </c>
      <c r="BY69" s="647">
        <f t="shared" ref="BY69:BY71" si="14">BX69-BA69</f>
        <v>-8.8620938098369004E-3</v>
      </c>
      <c r="BZ69" s="502">
        <v>9.7832021012978554E-2</v>
      </c>
      <c r="CA69" s="647">
        <f t="shared" ref="CA69:CA71" si="15">BZ69-BB69</f>
        <v>-1.6109679416062381E-2</v>
      </c>
      <c r="CB69" s="502">
        <v>0.10695972613656525</v>
      </c>
      <c r="CC69" s="647">
        <f t="shared" ref="CC69:CC71" si="16">CB69-BC69</f>
        <v>-2.7202201476936957E-2</v>
      </c>
      <c r="CD69" s="502">
        <v>0.18818561596489647</v>
      </c>
      <c r="CE69" s="647">
        <f t="shared" ref="CE69:CE71" si="17">CD69-BD69</f>
        <v>1.391080957039631E-3</v>
      </c>
      <c r="CF69" s="502">
        <v>0.21954738075917413</v>
      </c>
      <c r="CG69" s="647">
        <f t="shared" ref="CG69:CG71" si="18">CF69-BE69</f>
        <v>5.0669955065241412E-2</v>
      </c>
      <c r="CH69" s="502">
        <v>0.17138357383385669</v>
      </c>
      <c r="CI69" s="647">
        <f t="shared" ref="CI69:CI71" si="19">CH69-BF69</f>
        <v>4.3577600721220744E-2</v>
      </c>
      <c r="CJ69" s="502">
        <v>0.11637104254591224</v>
      </c>
      <c r="CK69" s="647">
        <f t="shared" ref="CK69:CK71" si="20">CJ69-BG69</f>
        <v>-3.9499250035276795E-2</v>
      </c>
      <c r="CL69" s="502">
        <v>0.21021112730170641</v>
      </c>
      <c r="CM69" s="647">
        <f t="shared" ref="CM69:CM71" si="21">CL69-BH69</f>
        <v>-5.4097917230186698E-3</v>
      </c>
      <c r="CN69" s="502">
        <v>0.2361953707639399</v>
      </c>
      <c r="CO69" s="647">
        <f t="shared" ref="CO69:CO71" si="22">CN69-BI69</f>
        <v>1.0336566327910662E-2</v>
      </c>
      <c r="CP69" s="502">
        <v>0.18865921511484174</v>
      </c>
      <c r="CQ69" s="647">
        <f t="shared" ref="CQ69:CQ71" si="23">CP69-BJ69</f>
        <v>4.0238961552668401E-2</v>
      </c>
      <c r="CR69" s="502">
        <v>0.21087167773670346</v>
      </c>
      <c r="CS69" s="647">
        <f t="shared" ref="CS69:CS71" si="24">CR69-BK69</f>
        <v>1.5212534687784884E-2</v>
      </c>
      <c r="CT69" s="502">
        <v>0.16275959486670874</v>
      </c>
      <c r="CU69" s="647">
        <f t="shared" ref="CU69:CU71" si="25">CT69-BL69</f>
        <v>3.3916388663480901E-2</v>
      </c>
    </row>
    <row r="70" spans="1:99" x14ac:dyDescent="0.25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13"/>
        <v>6.84264107038976E-2</v>
      </c>
      <c r="BX70" s="502">
        <v>2.2312960012140524E-2</v>
      </c>
      <c r="BY70" s="647">
        <f t="shared" si="14"/>
        <v>2.2312960012140524E-2</v>
      </c>
      <c r="BZ70" s="502">
        <v>0.10102226888876102</v>
      </c>
      <c r="CA70" s="647">
        <f t="shared" si="15"/>
        <v>1.2016234202098061E-2</v>
      </c>
      <c r="CB70" s="502">
        <v>9.4701767719416755E-2</v>
      </c>
      <c r="CC70" s="647">
        <f t="shared" si="16"/>
        <v>-2.2589089680797161E-2</v>
      </c>
      <c r="CD70" s="502">
        <v>0.17106602675974403</v>
      </c>
      <c r="CE70" s="647">
        <f t="shared" si="17"/>
        <v>1.5143251890634091E-2</v>
      </c>
      <c r="CF70" s="502">
        <v>0.1970563812419073</v>
      </c>
      <c r="CG70" s="647">
        <f t="shared" si="18"/>
        <v>0.10669007879103851</v>
      </c>
      <c r="CH70" s="502">
        <v>0.15409221109340618</v>
      </c>
      <c r="CI70" s="647">
        <f t="shared" si="19"/>
        <v>6.4743314394943394E-2</v>
      </c>
      <c r="CJ70" s="502">
        <v>0.1143988022663702</v>
      </c>
      <c r="CK70" s="647">
        <f t="shared" si="20"/>
        <v>-1.8744471538884533E-2</v>
      </c>
      <c r="CL70" s="502">
        <v>0.18537479592411191</v>
      </c>
      <c r="CM70" s="647">
        <f t="shared" si="21"/>
        <v>-1.3440860215053752E-2</v>
      </c>
      <c r="CN70" s="502">
        <v>0.22052636499626027</v>
      </c>
      <c r="CO70" s="647">
        <f t="shared" si="22"/>
        <v>-3.4378116429817973E-2</v>
      </c>
      <c r="CP70" s="502">
        <v>0.17163485897652422</v>
      </c>
      <c r="CQ70" s="647">
        <f t="shared" si="23"/>
        <v>2.6037268479423559E-3</v>
      </c>
      <c r="CR70" s="502">
        <v>0.19157819468683346</v>
      </c>
      <c r="CS70" s="647">
        <f t="shared" si="24"/>
        <v>-1.4428204382392784E-2</v>
      </c>
      <c r="CT70" s="502">
        <v>0.18924520069808026</v>
      </c>
      <c r="CU70" s="647">
        <f t="shared" si="25"/>
        <v>6.966259453170448E-2</v>
      </c>
    </row>
    <row r="71" spans="1:99" x14ac:dyDescent="0.25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13"/>
        <v>1.6952923710593357E-2</v>
      </c>
      <c r="BX71" s="502">
        <v>4.0319807887022066E-2</v>
      </c>
      <c r="BY71" s="647">
        <f t="shared" si="14"/>
        <v>7.6191881468773079E-3</v>
      </c>
      <c r="BZ71" s="502">
        <v>0.1733091420209239</v>
      </c>
      <c r="CA71" s="647">
        <f t="shared" si="15"/>
        <v>3.5641876573136999E-3</v>
      </c>
      <c r="CB71" s="502">
        <v>0.22460748998660754</v>
      </c>
      <c r="CC71" s="647">
        <f t="shared" si="16"/>
        <v>-5.478202296001905E-3</v>
      </c>
      <c r="CD71" s="502">
        <v>0.32933690661579673</v>
      </c>
      <c r="CE71" s="647">
        <f t="shared" si="17"/>
        <v>4.2928935825055747E-2</v>
      </c>
      <c r="CF71" s="502">
        <v>0.39766930721957605</v>
      </c>
      <c r="CG71" s="647">
        <f t="shared" si="18"/>
        <v>0.11915745444209858</v>
      </c>
      <c r="CH71" s="502">
        <v>0.31707269469419119</v>
      </c>
      <c r="CI71" s="647">
        <f t="shared" si="19"/>
        <v>0.11991229555107211</v>
      </c>
      <c r="CJ71" s="502">
        <v>0.20954543474952822</v>
      </c>
      <c r="CK71" s="647">
        <f t="shared" si="20"/>
        <v>-2.788874963862345E-2</v>
      </c>
      <c r="CL71" s="502">
        <v>0.42532663728698117</v>
      </c>
      <c r="CM71" s="647">
        <f t="shared" si="21"/>
        <v>1.9902284039263807E-2</v>
      </c>
      <c r="CN71" s="502">
        <v>0.37461132360493637</v>
      </c>
      <c r="CO71" s="647">
        <f t="shared" si="22"/>
        <v>1.4150919791602046E-2</v>
      </c>
      <c r="CP71" s="502">
        <v>0.29538804922465844</v>
      </c>
      <c r="CQ71" s="647">
        <f t="shared" si="23"/>
        <v>2.1288310635881325E-2</v>
      </c>
      <c r="CR71" s="502">
        <v>0.36557556309766576</v>
      </c>
      <c r="CS71" s="647">
        <f t="shared" si="24"/>
        <v>1.9374028056502512E-2</v>
      </c>
      <c r="CT71" s="502">
        <v>0.2076250478823034</v>
      </c>
      <c r="CU71" s="647">
        <f t="shared" si="25"/>
        <v>-4.2545968096601938E-2</v>
      </c>
    </row>
    <row r="72" spans="1:99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E68"/>
  <sheetViews>
    <sheetView showGridLines="0" view="pageBreakPreview" zoomScaleSheetLayoutView="100" workbookViewId="0">
      <pane xSplit="1" ySplit="3" topLeftCell="BX4" activePane="bottomRight" state="frozen"/>
      <selection activeCell="AU67" sqref="AU67"/>
      <selection pane="topRight" activeCell="AU67" sqref="AU67"/>
      <selection pane="bottomLeft" activeCell="AU67" sqref="AU67"/>
      <selection pane="bottomRight" activeCell="BO21" sqref="BO21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83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83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</row>
    <row r="3" spans="1:83" x14ac:dyDescent="0.25">
      <c r="A3" s="102"/>
      <c r="B3" s="260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128" t="s">
        <v>107</v>
      </c>
      <c r="U3" s="64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128" t="s">
        <v>107</v>
      </c>
      <c r="AN3" s="64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128" t="s">
        <v>107</v>
      </c>
      <c r="BG3" s="64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128" t="s">
        <v>108</v>
      </c>
      <c r="BQ3" s="834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3" t="s">
        <v>336</v>
      </c>
      <c r="BY3" s="833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</row>
    <row r="4" spans="1:83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8968.2340000000004</v>
      </c>
    </row>
    <row r="5" spans="1:83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</row>
    <row r="6" spans="1:83" x14ac:dyDescent="0.25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</row>
    <row r="7" spans="1:83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</row>
    <row r="8" spans="1:83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</row>
    <row r="9" spans="1:83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</row>
    <row r="10" spans="1:83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</row>
    <row r="11" spans="1:83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</row>
    <row r="12" spans="1:83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</row>
    <row r="13" spans="1:83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</row>
    <row r="14" spans="1:83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</row>
    <row r="15" spans="1:83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</row>
    <row r="16" spans="1:83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</row>
    <row r="17" spans="1:83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</row>
    <row r="18" spans="1:83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</row>
    <row r="19" spans="1:83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</row>
    <row r="20" spans="1:83" x14ac:dyDescent="0.25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</row>
    <row r="21" spans="1:83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</row>
    <row r="22" spans="1:83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</row>
    <row r="23" spans="1:83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</row>
    <row r="24" spans="1:83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</row>
    <row r="25" spans="1:83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</row>
    <row r="26" spans="1:83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</row>
    <row r="27" spans="1:83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</row>
    <row r="28" spans="1:83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2909.0539999999996</v>
      </c>
    </row>
    <row r="29" spans="1:83" x14ac:dyDescent="0.25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462.06</v>
      </c>
    </row>
    <row r="30" spans="1:83" x14ac:dyDescent="0.25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</row>
    <row r="31" spans="1:83" x14ac:dyDescent="0.25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</row>
    <row r="32" spans="1:83" x14ac:dyDescent="0.25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</row>
    <row r="33" spans="1:83" x14ac:dyDescent="0.25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</row>
    <row r="34" spans="1:83" x14ac:dyDescent="0.25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61.26</v>
      </c>
    </row>
    <row r="35" spans="1:83" x14ac:dyDescent="0.25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</row>
    <row r="36" spans="1:83" x14ac:dyDescent="0.25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</row>
    <row r="37" spans="1:83" x14ac:dyDescent="0.25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</row>
    <row r="38" spans="1:83" x14ac:dyDescent="0.25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</row>
    <row r="39" spans="1:83" x14ac:dyDescent="0.25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</row>
    <row r="40" spans="1:83" x14ac:dyDescent="0.25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</row>
    <row r="41" spans="1:83" x14ac:dyDescent="0.25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</row>
    <row r="42" spans="1:83" x14ac:dyDescent="0.25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</row>
    <row r="43" spans="1:83" x14ac:dyDescent="0.25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</row>
    <row r="44" spans="1:83" x14ac:dyDescent="0.25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</row>
    <row r="45" spans="1:83" x14ac:dyDescent="0.25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</row>
    <row r="46" spans="1:83" x14ac:dyDescent="0.25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</row>
    <row r="47" spans="1:83" x14ac:dyDescent="0.25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</row>
    <row r="48" spans="1:83" x14ac:dyDescent="0.25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</row>
    <row r="49" spans="1:83" x14ac:dyDescent="0.25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</row>
    <row r="50" spans="1:83" x14ac:dyDescent="0.25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</row>
    <row r="51" spans="1:83" x14ac:dyDescent="0.25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</row>
    <row r="52" spans="1:83" x14ac:dyDescent="0.25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</row>
    <row r="53" spans="1:83" x14ac:dyDescent="0.25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</row>
    <row r="54" spans="1:83" x14ac:dyDescent="0.25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</row>
    <row r="55" spans="1:83" x14ac:dyDescent="0.25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</row>
    <row r="56" spans="1:83" x14ac:dyDescent="0.25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</row>
    <row r="57" spans="1:83" x14ac:dyDescent="0.25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</row>
    <row r="58" spans="1:83" x14ac:dyDescent="0.25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</row>
    <row r="59" spans="1:83" x14ac:dyDescent="0.25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</row>
    <row r="60" spans="1:83" x14ac:dyDescent="0.25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</row>
    <row r="61" spans="1:83" x14ac:dyDescent="0.25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</row>
    <row r="62" spans="1:83" x14ac:dyDescent="0.25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</row>
    <row r="63" spans="1:83" x14ac:dyDescent="0.25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</row>
    <row r="64" spans="1:83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</row>
    <row r="65" spans="1:83" x14ac:dyDescent="0.25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</row>
    <row r="66" spans="1:83" x14ac:dyDescent="0.25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</row>
    <row r="67" spans="1:83" x14ac:dyDescent="0.25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</row>
    <row r="68" spans="1:83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E76"/>
  <sheetViews>
    <sheetView showGridLines="0" view="pageBreakPreview" zoomScaleSheetLayoutView="100" workbookViewId="0">
      <pane xSplit="1" ySplit="3" topLeftCell="BW4" activePane="bottomRight" state="frozen"/>
      <selection activeCell="AU67" sqref="AU67"/>
      <selection pane="topRight" activeCell="AU67" sqref="AU67"/>
      <selection pane="bottomLeft" activeCell="AU67" sqref="AU67"/>
      <selection pane="bottomRight" activeCell="CE65" sqref="CE65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16384" width="9.140625" style="493"/>
  </cols>
  <sheetData>
    <row r="1" spans="1:83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83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</row>
    <row r="3" spans="1:83" x14ac:dyDescent="0.25">
      <c r="A3" s="215"/>
      <c r="B3" s="65"/>
      <c r="C3" s="833" t="s">
        <v>287</v>
      </c>
      <c r="D3" s="833" t="s">
        <v>288</v>
      </c>
      <c r="E3" s="833" t="s">
        <v>289</v>
      </c>
      <c r="F3" s="64" t="s">
        <v>3</v>
      </c>
      <c r="G3" s="833" t="s">
        <v>290</v>
      </c>
      <c r="H3" s="833" t="s">
        <v>291</v>
      </c>
      <c r="I3" s="833" t="s">
        <v>292</v>
      </c>
      <c r="J3" s="64" t="s">
        <v>6</v>
      </c>
      <c r="K3" s="815" t="s">
        <v>108</v>
      </c>
      <c r="L3" s="833" t="s">
        <v>293</v>
      </c>
      <c r="M3" s="833" t="s">
        <v>294</v>
      </c>
      <c r="N3" s="833" t="s">
        <v>295</v>
      </c>
      <c r="O3" s="815" t="s">
        <v>103</v>
      </c>
      <c r="P3" s="815" t="s">
        <v>109</v>
      </c>
      <c r="Q3" s="833" t="s">
        <v>296</v>
      </c>
      <c r="R3" s="833" t="s">
        <v>297</v>
      </c>
      <c r="S3" s="833" t="s">
        <v>298</v>
      </c>
      <c r="T3" s="815" t="s">
        <v>107</v>
      </c>
      <c r="U3" s="128" t="s">
        <v>110</v>
      </c>
      <c r="V3" s="833" t="s">
        <v>299</v>
      </c>
      <c r="W3" s="833" t="s">
        <v>300</v>
      </c>
      <c r="X3" s="833" t="s">
        <v>301</v>
      </c>
      <c r="Y3" s="64" t="s">
        <v>3</v>
      </c>
      <c r="Z3" s="833" t="s">
        <v>302</v>
      </c>
      <c r="AA3" s="833" t="s">
        <v>303</v>
      </c>
      <c r="AB3" s="833" t="s">
        <v>304</v>
      </c>
      <c r="AC3" s="64" t="s">
        <v>6</v>
      </c>
      <c r="AD3" s="815" t="s">
        <v>108</v>
      </c>
      <c r="AE3" s="833" t="s">
        <v>305</v>
      </c>
      <c r="AF3" s="833" t="s">
        <v>306</v>
      </c>
      <c r="AG3" s="833" t="s">
        <v>307</v>
      </c>
      <c r="AH3" s="815" t="s">
        <v>103</v>
      </c>
      <c r="AI3" s="815" t="s">
        <v>109</v>
      </c>
      <c r="AJ3" s="833" t="s">
        <v>308</v>
      </c>
      <c r="AK3" s="833" t="s">
        <v>309</v>
      </c>
      <c r="AL3" s="833" t="s">
        <v>310</v>
      </c>
      <c r="AM3" s="815" t="s">
        <v>107</v>
      </c>
      <c r="AN3" s="128" t="s">
        <v>110</v>
      </c>
      <c r="AO3" s="833" t="s">
        <v>311</v>
      </c>
      <c r="AP3" s="833" t="s">
        <v>312</v>
      </c>
      <c r="AQ3" s="833" t="s">
        <v>313</v>
      </c>
      <c r="AR3" s="64" t="s">
        <v>3</v>
      </c>
      <c r="AS3" s="833" t="s">
        <v>314</v>
      </c>
      <c r="AT3" s="833" t="s">
        <v>315</v>
      </c>
      <c r="AU3" s="833" t="s">
        <v>316</v>
      </c>
      <c r="AV3" s="64" t="s">
        <v>6</v>
      </c>
      <c r="AW3" s="815" t="s">
        <v>108</v>
      </c>
      <c r="AX3" s="833" t="s">
        <v>317</v>
      </c>
      <c r="AY3" s="833" t="s">
        <v>318</v>
      </c>
      <c r="AZ3" s="833" t="s">
        <v>319</v>
      </c>
      <c r="BA3" s="815" t="s">
        <v>103</v>
      </c>
      <c r="BB3" s="64" t="s">
        <v>109</v>
      </c>
      <c r="BC3" s="833" t="s">
        <v>320</v>
      </c>
      <c r="BD3" s="833" t="s">
        <v>321</v>
      </c>
      <c r="BE3" s="833" t="s">
        <v>322</v>
      </c>
      <c r="BF3" s="815" t="s">
        <v>107</v>
      </c>
      <c r="BG3" s="128" t="s">
        <v>110</v>
      </c>
      <c r="BH3" s="833" t="s">
        <v>323</v>
      </c>
      <c r="BI3" s="833" t="s">
        <v>324</v>
      </c>
      <c r="BJ3" s="833" t="s">
        <v>325</v>
      </c>
      <c r="BK3" s="64" t="s">
        <v>3</v>
      </c>
      <c r="BL3" s="834" t="s">
        <v>326</v>
      </c>
      <c r="BM3" s="834" t="s">
        <v>327</v>
      </c>
      <c r="BN3" s="834" t="s">
        <v>328</v>
      </c>
      <c r="BO3" s="815" t="s">
        <v>6</v>
      </c>
      <c r="BP3" s="65" t="s">
        <v>108</v>
      </c>
      <c r="BQ3" s="834" t="s">
        <v>329</v>
      </c>
      <c r="BR3" s="834" t="s">
        <v>330</v>
      </c>
      <c r="BS3" s="834" t="s">
        <v>331</v>
      </c>
      <c r="BT3" s="834" t="s">
        <v>103</v>
      </c>
      <c r="BU3" s="834" t="s">
        <v>109</v>
      </c>
      <c r="BV3" s="834" t="s">
        <v>332</v>
      </c>
      <c r="BW3" s="834" t="s">
        <v>333</v>
      </c>
      <c r="BX3" s="833" t="s">
        <v>336</v>
      </c>
      <c r="BY3" s="834" t="s">
        <v>107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</row>
    <row r="4" spans="1:83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</row>
    <row r="5" spans="1:83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</row>
    <row r="6" spans="1:83" x14ac:dyDescent="0.25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</row>
    <row r="7" spans="1:83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</row>
    <row r="8" spans="1:83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</row>
    <row r="9" spans="1:83" x14ac:dyDescent="0.25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</row>
    <row r="10" spans="1:83" x14ac:dyDescent="0.25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</row>
    <row r="11" spans="1:83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</row>
    <row r="12" spans="1:83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</row>
    <row r="13" spans="1:83" x14ac:dyDescent="0.25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</row>
    <row r="14" spans="1:83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</row>
    <row r="15" spans="1:83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</row>
    <row r="16" spans="1:83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</row>
    <row r="17" spans="1:83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</row>
    <row r="18" spans="1:83" x14ac:dyDescent="0.25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</row>
    <row r="19" spans="1:83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</row>
    <row r="20" spans="1:83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</row>
    <row r="21" spans="1:83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</row>
    <row r="22" spans="1:83" x14ac:dyDescent="0.25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</row>
    <row r="23" spans="1:83" x14ac:dyDescent="0.25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</row>
    <row r="24" spans="1:83" x14ac:dyDescent="0.25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</row>
    <row r="25" spans="1:83" x14ac:dyDescent="0.25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</row>
    <row r="26" spans="1:83" x14ac:dyDescent="0.25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</row>
    <row r="27" spans="1:83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</row>
    <row r="28" spans="1:83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</row>
    <row r="29" spans="1:83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</row>
    <row r="30" spans="1:83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</row>
    <row r="31" spans="1:83" x14ac:dyDescent="0.25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</row>
    <row r="32" spans="1:83" x14ac:dyDescent="0.25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</row>
    <row r="33" spans="1:83" x14ac:dyDescent="0.25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</row>
    <row r="34" spans="1:83" x14ac:dyDescent="0.25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</row>
    <row r="35" spans="1:83" x14ac:dyDescent="0.25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</row>
    <row r="36" spans="1:83" x14ac:dyDescent="0.25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</row>
    <row r="37" spans="1:83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</row>
    <row r="38" spans="1:83" x14ac:dyDescent="0.25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</row>
    <row r="39" spans="1:83" x14ac:dyDescent="0.25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</row>
    <row r="40" spans="1:83" x14ac:dyDescent="0.25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</row>
    <row r="41" spans="1:83" x14ac:dyDescent="0.25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</row>
    <row r="42" spans="1:83" x14ac:dyDescent="0.25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</row>
    <row r="43" spans="1:83" x14ac:dyDescent="0.25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</row>
    <row r="44" spans="1:83" x14ac:dyDescent="0.25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</row>
    <row r="45" spans="1:83" x14ac:dyDescent="0.25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</row>
    <row r="46" spans="1:83" x14ac:dyDescent="0.25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</row>
    <row r="47" spans="1:83" x14ac:dyDescent="0.25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</row>
    <row r="48" spans="1:83" x14ac:dyDescent="0.25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</row>
    <row r="49" spans="1:83" x14ac:dyDescent="0.25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</row>
    <row r="50" spans="1:83" x14ac:dyDescent="0.25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</row>
    <row r="51" spans="1:83" x14ac:dyDescent="0.25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</row>
    <row r="52" spans="1:83" x14ac:dyDescent="0.25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</row>
    <row r="53" spans="1:83" x14ac:dyDescent="0.25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</row>
    <row r="54" spans="1:83" x14ac:dyDescent="0.25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</row>
    <row r="55" spans="1:83" x14ac:dyDescent="0.25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</row>
    <row r="56" spans="1:83" x14ac:dyDescent="0.25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</row>
    <row r="57" spans="1:83" x14ac:dyDescent="0.25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</row>
    <row r="58" spans="1:83" x14ac:dyDescent="0.25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</row>
    <row r="59" spans="1:83" x14ac:dyDescent="0.25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</row>
    <row r="60" spans="1:83" x14ac:dyDescent="0.25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</row>
    <row r="61" spans="1:83" x14ac:dyDescent="0.25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</row>
    <row r="62" spans="1:83" x14ac:dyDescent="0.25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</row>
    <row r="63" spans="1:83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</row>
    <row r="64" spans="1:83" x14ac:dyDescent="0.25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</row>
    <row r="65" spans="1:83" x14ac:dyDescent="0.25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</row>
    <row r="66" spans="1:83" x14ac:dyDescent="0.25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</row>
    <row r="67" spans="1:83" x14ac:dyDescent="0.25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</row>
    <row r="68" spans="1:83" x14ac:dyDescent="0.25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</row>
    <row r="69" spans="1:83" x14ac:dyDescent="0.25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</row>
    <row r="70" spans="1:83" x14ac:dyDescent="0.25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</row>
    <row r="71" spans="1:83" x14ac:dyDescent="0.25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</row>
    <row r="72" spans="1:83" x14ac:dyDescent="0.25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</row>
    <row r="73" spans="1:83" x14ac:dyDescent="0.25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</row>
    <row r="74" spans="1:83" x14ac:dyDescent="0.25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</row>
    <row r="75" spans="1:83" x14ac:dyDescent="0.25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</row>
    <row r="76" spans="1:83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E64"/>
  <sheetViews>
    <sheetView showGridLines="0" view="pageBreakPreview" zoomScaleSheetLayoutView="100" workbookViewId="0">
      <pane xSplit="1" ySplit="3" topLeftCell="BV4" activePane="bottomRight" state="frozen"/>
      <selection activeCell="A14" sqref="A14"/>
      <selection pane="topRight" activeCell="A14" sqref="A14"/>
      <selection pane="bottomLeft" activeCell="A14" sqref="A14"/>
      <selection pane="bottomRight" activeCell="CE4" sqref="CE4:CE64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3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83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</row>
    <row r="3" spans="1:83" x14ac:dyDescent="0.25">
      <c r="A3" s="102"/>
      <c r="B3" s="833" t="s">
        <v>287</v>
      </c>
      <c r="C3" s="833" t="s">
        <v>288</v>
      </c>
      <c r="D3" s="833" t="s">
        <v>289</v>
      </c>
      <c r="E3" s="64" t="s">
        <v>3</v>
      </c>
      <c r="F3" s="833" t="s">
        <v>290</v>
      </c>
      <c r="G3" s="833" t="s">
        <v>291</v>
      </c>
      <c r="H3" s="833" t="s">
        <v>292</v>
      </c>
      <c r="I3" s="64" t="s">
        <v>6</v>
      </c>
      <c r="J3" s="815" t="s">
        <v>108</v>
      </c>
      <c r="K3" s="833" t="s">
        <v>293</v>
      </c>
      <c r="L3" s="833" t="s">
        <v>294</v>
      </c>
      <c r="M3" s="833" t="s">
        <v>295</v>
      </c>
      <c r="N3" s="815" t="s">
        <v>103</v>
      </c>
      <c r="O3" s="815" t="s">
        <v>109</v>
      </c>
      <c r="P3" s="833" t="s">
        <v>296</v>
      </c>
      <c r="Q3" s="833" t="s">
        <v>297</v>
      </c>
      <c r="R3" s="833" t="s">
        <v>298</v>
      </c>
      <c r="S3" s="128" t="s">
        <v>107</v>
      </c>
      <c r="T3" s="64" t="s">
        <v>110</v>
      </c>
      <c r="U3" s="833" t="s">
        <v>299</v>
      </c>
      <c r="V3" s="833" t="s">
        <v>300</v>
      </c>
      <c r="W3" s="833" t="s">
        <v>301</v>
      </c>
      <c r="X3" s="64" t="s">
        <v>3</v>
      </c>
      <c r="Y3" s="833" t="s">
        <v>302</v>
      </c>
      <c r="Z3" s="833" t="s">
        <v>303</v>
      </c>
      <c r="AA3" s="833" t="s">
        <v>304</v>
      </c>
      <c r="AB3" s="64" t="s">
        <v>6</v>
      </c>
      <c r="AC3" s="815" t="s">
        <v>108</v>
      </c>
      <c r="AD3" s="833" t="s">
        <v>305</v>
      </c>
      <c r="AE3" s="833" t="s">
        <v>306</v>
      </c>
      <c r="AF3" s="833" t="s">
        <v>307</v>
      </c>
      <c r="AG3" s="815" t="s">
        <v>103</v>
      </c>
      <c r="AH3" s="815" t="s">
        <v>109</v>
      </c>
      <c r="AI3" s="833" t="s">
        <v>308</v>
      </c>
      <c r="AJ3" s="833" t="s">
        <v>309</v>
      </c>
      <c r="AK3" s="833" t="s">
        <v>310</v>
      </c>
      <c r="AL3" s="128" t="s">
        <v>107</v>
      </c>
      <c r="AM3" s="64" t="s">
        <v>110</v>
      </c>
      <c r="AN3" s="833" t="s">
        <v>311</v>
      </c>
      <c r="AO3" s="833" t="s">
        <v>312</v>
      </c>
      <c r="AP3" s="833" t="s">
        <v>313</v>
      </c>
      <c r="AQ3" s="64" t="s">
        <v>3</v>
      </c>
      <c r="AR3" s="833" t="s">
        <v>314</v>
      </c>
      <c r="AS3" s="833" t="s">
        <v>315</v>
      </c>
      <c r="AT3" s="833" t="s">
        <v>316</v>
      </c>
      <c r="AU3" s="64" t="s">
        <v>6</v>
      </c>
      <c r="AV3" s="815" t="s">
        <v>108</v>
      </c>
      <c r="AW3" s="833" t="s">
        <v>317</v>
      </c>
      <c r="AX3" s="833" t="s">
        <v>318</v>
      </c>
      <c r="AY3" s="833" t="s">
        <v>319</v>
      </c>
      <c r="AZ3" s="815" t="s">
        <v>103</v>
      </c>
      <c r="BA3" s="64" t="s">
        <v>109</v>
      </c>
      <c r="BB3" s="833" t="s">
        <v>320</v>
      </c>
      <c r="BC3" s="833" t="s">
        <v>321</v>
      </c>
      <c r="BD3" s="833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3" t="s">
        <v>323</v>
      </c>
      <c r="BJ3" s="833" t="s">
        <v>324</v>
      </c>
      <c r="BK3" s="833" t="s">
        <v>325</v>
      </c>
      <c r="BL3" s="64" t="s">
        <v>3</v>
      </c>
      <c r="BM3" s="834" t="s">
        <v>326</v>
      </c>
      <c r="BN3" s="834" t="s">
        <v>327</v>
      </c>
      <c r="BO3" s="834" t="s">
        <v>328</v>
      </c>
      <c r="BP3" s="815" t="s">
        <v>6</v>
      </c>
      <c r="BQ3" s="128" t="s">
        <v>108</v>
      </c>
      <c r="BR3" s="834" t="s">
        <v>329</v>
      </c>
      <c r="BS3" s="834" t="s">
        <v>330</v>
      </c>
      <c r="BT3" s="834" t="s">
        <v>331</v>
      </c>
      <c r="BU3" s="834" t="s">
        <v>103</v>
      </c>
      <c r="BV3" s="834" t="s">
        <v>109</v>
      </c>
      <c r="BW3" s="834" t="s">
        <v>332</v>
      </c>
      <c r="BX3" s="834" t="s">
        <v>333</v>
      </c>
      <c r="BY3" s="833" t="s">
        <v>336</v>
      </c>
      <c r="BZ3" s="833" t="s">
        <v>334</v>
      </c>
      <c r="CA3" s="833" t="s">
        <v>337</v>
      </c>
      <c r="CB3" s="833" t="s">
        <v>340</v>
      </c>
      <c r="CC3" s="833" t="s">
        <v>341</v>
      </c>
      <c r="CD3" s="833" t="s">
        <v>3</v>
      </c>
      <c r="CE3" s="833" t="s">
        <v>342</v>
      </c>
    </row>
    <row r="4" spans="1:83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</row>
    <row r="5" spans="1:83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</row>
    <row r="6" spans="1:83" s="61" customFormat="1" x14ac:dyDescent="0.25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</row>
    <row r="7" spans="1:83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</row>
    <row r="8" spans="1:83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</row>
    <row r="9" spans="1:83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</row>
    <row r="10" spans="1:83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</row>
    <row r="11" spans="1:83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</row>
    <row r="12" spans="1:83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</row>
    <row r="13" spans="1:83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</row>
    <row r="14" spans="1:83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</row>
    <row r="15" spans="1:83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</row>
    <row r="16" spans="1:83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</row>
    <row r="17" spans="1:83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</row>
    <row r="18" spans="1:83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</row>
    <row r="19" spans="1:83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</row>
    <row r="20" spans="1:83" s="61" customFormat="1" x14ac:dyDescent="0.25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</row>
    <row r="21" spans="1:83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</row>
    <row r="22" spans="1:83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</row>
    <row r="23" spans="1:83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</row>
    <row r="24" spans="1:83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</row>
    <row r="25" spans="1:83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</row>
    <row r="26" spans="1:83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</row>
    <row r="27" spans="1:83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</row>
    <row r="28" spans="1:83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</row>
    <row r="29" spans="1:83" x14ac:dyDescent="0.25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</row>
    <row r="30" spans="1:83" x14ac:dyDescent="0.25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</row>
    <row r="31" spans="1:83" x14ac:dyDescent="0.25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</row>
    <row r="32" spans="1:83" x14ac:dyDescent="0.25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</row>
    <row r="33" spans="1:83" x14ac:dyDescent="0.25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</row>
    <row r="34" spans="1:83" x14ac:dyDescent="0.25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</row>
    <row r="35" spans="1:83" x14ac:dyDescent="0.25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</row>
    <row r="36" spans="1:83" x14ac:dyDescent="0.25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</row>
    <row r="37" spans="1:83" x14ac:dyDescent="0.25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</row>
    <row r="38" spans="1:83" x14ac:dyDescent="0.25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</row>
    <row r="39" spans="1:83" x14ac:dyDescent="0.25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</row>
    <row r="40" spans="1:83" x14ac:dyDescent="0.25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</row>
    <row r="41" spans="1:83" x14ac:dyDescent="0.25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</row>
    <row r="42" spans="1:83" x14ac:dyDescent="0.25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</row>
    <row r="43" spans="1:83" x14ac:dyDescent="0.25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</row>
    <row r="44" spans="1:83" x14ac:dyDescent="0.25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</row>
    <row r="45" spans="1:83" x14ac:dyDescent="0.25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</row>
    <row r="46" spans="1:83" x14ac:dyDescent="0.25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</row>
    <row r="47" spans="1:83" x14ac:dyDescent="0.25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</row>
    <row r="48" spans="1:83" x14ac:dyDescent="0.25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</row>
    <row r="49" spans="1:83" x14ac:dyDescent="0.25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</row>
    <row r="50" spans="1:83" x14ac:dyDescent="0.25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</row>
    <row r="51" spans="1:83" x14ac:dyDescent="0.25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</row>
    <row r="52" spans="1:83" x14ac:dyDescent="0.25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</row>
    <row r="53" spans="1:83" x14ac:dyDescent="0.25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</row>
    <row r="54" spans="1:83" x14ac:dyDescent="0.25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</row>
    <row r="55" spans="1:83" x14ac:dyDescent="0.25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</row>
    <row r="56" spans="1:83" x14ac:dyDescent="0.25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</row>
    <row r="57" spans="1:83" x14ac:dyDescent="0.25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</row>
    <row r="58" spans="1:83" x14ac:dyDescent="0.25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</row>
    <row r="59" spans="1:83" x14ac:dyDescent="0.25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</row>
    <row r="60" spans="1:83" x14ac:dyDescent="0.25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</row>
    <row r="61" spans="1:83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</row>
    <row r="62" spans="1:83" x14ac:dyDescent="0.25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</row>
    <row r="63" spans="1:83" x14ac:dyDescent="0.25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</row>
    <row r="64" spans="1:83" x14ac:dyDescent="0.25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L98"/>
  <sheetViews>
    <sheetView showGridLines="0" view="pageBreakPreview" zoomScale="85" zoomScaleNormal="85" zoomScaleSheetLayoutView="85" workbookViewId="0">
      <pane xSplit="1" ySplit="3" topLeftCell="CU67" activePane="bottomRight" state="frozen"/>
      <selection activeCell="AT18" sqref="AT18"/>
      <selection pane="topRight" activeCell="AT18" sqref="AT18"/>
      <selection pane="bottomLeft" activeCell="AT18" sqref="AT18"/>
      <selection pane="bottomRight" activeCell="DJ4" sqref="DJ4:DJ84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6384" width="9.140625" style="294"/>
  </cols>
  <sheetData>
    <row r="1" spans="1:116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16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</row>
    <row r="3" spans="1:116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3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3" t="s">
        <v>109</v>
      </c>
      <c r="CG3" s="815" t="s">
        <v>210</v>
      </c>
      <c r="CH3" s="815" t="s">
        <v>121</v>
      </c>
      <c r="CI3" s="833" t="s">
        <v>332</v>
      </c>
      <c r="CJ3" s="815" t="s">
        <v>210</v>
      </c>
      <c r="CK3" s="815" t="s">
        <v>121</v>
      </c>
      <c r="CL3" s="833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3" t="s">
        <v>107</v>
      </c>
      <c r="CS3" s="721" t="s">
        <v>210</v>
      </c>
      <c r="CT3" s="601" t="s">
        <v>121</v>
      </c>
      <c r="CU3" s="833" t="s">
        <v>334</v>
      </c>
      <c r="CV3" s="721" t="s">
        <v>210</v>
      </c>
      <c r="CW3" s="601" t="s">
        <v>121</v>
      </c>
      <c r="CX3" s="833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3" t="s">
        <v>341</v>
      </c>
      <c r="DE3" s="721" t="s">
        <v>210</v>
      </c>
      <c r="DF3" s="601" t="s">
        <v>121</v>
      </c>
      <c r="DG3" s="833" t="s">
        <v>3</v>
      </c>
      <c r="DH3" s="721" t="s">
        <v>210</v>
      </c>
      <c r="DI3" s="601" t="s">
        <v>121</v>
      </c>
      <c r="DJ3" s="833" t="s">
        <v>342</v>
      </c>
      <c r="DK3" s="721" t="s">
        <v>210</v>
      </c>
      <c r="DL3" s="601" t="s">
        <v>121</v>
      </c>
    </row>
    <row r="4" spans="1:116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  <c r="DJ4" s="78">
        <v>1302974</v>
      </c>
      <c r="DK4" s="602">
        <f>DJ4-BM4</f>
        <v>215627.17466187896</v>
      </c>
      <c r="DL4" s="621">
        <f>DK4/BM4</f>
        <v>0.19830579318133162</v>
      </c>
    </row>
    <row r="5" spans="1:116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</row>
    <row r="6" spans="1:116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</row>
    <row r="7" spans="1:116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</row>
    <row r="8" spans="1:116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</row>
    <row r="9" spans="1:116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</row>
    <row r="10" spans="1:116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</row>
    <row r="11" spans="1:116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</row>
    <row r="12" spans="1:116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</row>
    <row r="13" spans="1:116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</row>
    <row r="14" spans="1:116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</row>
    <row r="15" spans="1:116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</row>
    <row r="16" spans="1:116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</row>
    <row r="17" spans="1:116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</row>
    <row r="18" spans="1:116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</row>
    <row r="19" spans="1:116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</row>
    <row r="20" spans="1:116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</row>
    <row r="21" spans="1:116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</row>
    <row r="22" spans="1:116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</row>
    <row r="23" spans="1:116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</row>
    <row r="24" spans="1:116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</row>
    <row r="25" spans="1:116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</row>
    <row r="26" spans="1:116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</row>
    <row r="27" spans="1:116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</row>
    <row r="28" spans="1:116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</row>
    <row r="29" spans="1:116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</row>
    <row r="30" spans="1:116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</row>
    <row r="31" spans="1:116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</row>
    <row r="32" spans="1:116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</row>
    <row r="33" spans="1:116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</row>
    <row r="34" spans="1:116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</row>
    <row r="35" spans="1:116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</row>
    <row r="36" spans="1:116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</row>
    <row r="37" spans="1:116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</row>
    <row r="38" spans="1:116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</row>
    <row r="39" spans="1:116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</row>
    <row r="40" spans="1:116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</row>
    <row r="41" spans="1:116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</row>
    <row r="42" spans="1:116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</row>
    <row r="43" spans="1:116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</row>
    <row r="44" spans="1:116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</row>
    <row r="45" spans="1:116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</row>
    <row r="46" spans="1:116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</row>
    <row r="47" spans="1:116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</row>
    <row r="48" spans="1:116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</row>
    <row r="49" spans="1:116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</row>
    <row r="50" spans="1:116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</row>
    <row r="51" spans="1:116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</row>
    <row r="52" spans="1:116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</row>
    <row r="53" spans="1:116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</row>
    <row r="54" spans="1:116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</row>
    <row r="55" spans="1:116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</row>
    <row r="56" spans="1:116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</row>
    <row r="57" spans="1:116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</row>
    <row r="58" spans="1:116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</row>
    <row r="59" spans="1:116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</row>
    <row r="60" spans="1:116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</row>
    <row r="61" spans="1:116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</row>
    <row r="62" spans="1:116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</row>
    <row r="63" spans="1:116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</row>
    <row r="64" spans="1:116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</row>
    <row r="65" spans="1:116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</row>
    <row r="66" spans="1:116" x14ac:dyDescent="0.25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</row>
    <row r="67" spans="1:116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</row>
    <row r="68" spans="1:116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</row>
    <row r="69" spans="1:116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26">BZ69-AY69</f>
        <v>2471.049199999994</v>
      </c>
      <c r="CB69" s="621">
        <f t="shared" ref="CB69:CB84" si="27">CA69/AY69</f>
        <v>3.5483722422767948E-2</v>
      </c>
      <c r="CC69" s="294">
        <v>182952</v>
      </c>
      <c r="CD69" s="602">
        <f t="shared" ref="CD69:CD84" si="28">CC69-AZ69</f>
        <v>3107.0492000000086</v>
      </c>
      <c r="CE69" s="621">
        <f t="shared" ref="CE69:CE84" si="29">CD69/AZ69</f>
        <v>1.7276265951192936E-2</v>
      </c>
      <c r="CF69" s="294">
        <v>737376.95079999999</v>
      </c>
      <c r="CG69" s="602">
        <f t="shared" ref="CG69:CG84" si="30">CF69-BA69</f>
        <v>0</v>
      </c>
      <c r="CH69" s="621">
        <f t="shared" ref="CH69:CH84" si="31">CG69/BA69</f>
        <v>0</v>
      </c>
      <c r="CI69" s="294">
        <v>95283</v>
      </c>
      <c r="CJ69" s="602">
        <f t="shared" ref="CJ69:CJ84" si="32">CI69-BB69</f>
        <v>8205.1122000000032</v>
      </c>
      <c r="CK69" s="621">
        <f t="shared" ref="CK69:CK84" si="33">CJ69/BB69</f>
        <v>9.4227276376356972E-2</v>
      </c>
      <c r="CL69" s="294">
        <v>108642</v>
      </c>
      <c r="CM69" s="602">
        <f t="shared" ref="CM69:CM84" si="34">CL69-BC69</f>
        <v>1595</v>
      </c>
      <c r="CN69" s="621">
        <f t="shared" ref="CN69:CN84" si="35">CM69/BC69</f>
        <v>1.489999719749269E-2</v>
      </c>
      <c r="CO69" s="294">
        <v>134616</v>
      </c>
      <c r="CP69" s="602">
        <f t="shared" ref="CP69:CP84" si="36">CO69-BD69</f>
        <v>15035</v>
      </c>
      <c r="CQ69" s="621">
        <f t="shared" ref="CQ69:CQ84" si="37">CP69/BD69</f>
        <v>0.12573067627800402</v>
      </c>
      <c r="CR69" s="294">
        <v>338541</v>
      </c>
      <c r="CS69" s="602">
        <f t="shared" ref="CS69:CS84" si="38">CR69-BE69</f>
        <v>22900.787699999986</v>
      </c>
      <c r="CT69" s="621">
        <f t="shared" ref="CT69:CT84" si="39">CS69/BE69</f>
        <v>7.2553454241863033E-2</v>
      </c>
      <c r="CU69" s="294">
        <v>1049570</v>
      </c>
      <c r="CV69" s="602">
        <f t="shared" ref="CV69:CV84" si="40">CU69-BF69</f>
        <v>-3447.1631000000052</v>
      </c>
      <c r="CW69" s="621">
        <f t="shared" ref="CW69:CW84" si="41">CV69/BF69</f>
        <v>-3.2736058070049184E-3</v>
      </c>
      <c r="CX69" s="294">
        <v>123775</v>
      </c>
      <c r="CY69" s="602">
        <f t="shared" ref="CY69:CY84" si="42">CX69-BI69</f>
        <v>-11802</v>
      </c>
      <c r="CZ69" s="621">
        <f t="shared" ref="CZ69:CZ84" si="43">CY69/BI69</f>
        <v>-8.7050163375793826E-2</v>
      </c>
      <c r="DA69" s="294">
        <v>103458</v>
      </c>
      <c r="DB69" s="602">
        <f t="shared" ref="DB69:DB84" si="44">DA69-BJ69</f>
        <v>-6019</v>
      </c>
      <c r="DC69" s="621">
        <f t="shared" ref="DC69:DC84" si="45">DB69/BJ69</f>
        <v>-5.4979584752961809E-2</v>
      </c>
      <c r="DD69" s="294">
        <v>99491</v>
      </c>
      <c r="DE69" s="602">
        <f t="shared" ref="DE69:DE84" si="46">DD69-BK69</f>
        <v>1189</v>
      </c>
      <c r="DF69" s="621">
        <f t="shared" ref="DF69:DF84" si="47">DE69/BK69</f>
        <v>1.209537954466847E-2</v>
      </c>
      <c r="DG69" s="294">
        <v>326724</v>
      </c>
      <c r="DH69" s="602">
        <f t="shared" ref="DH69:DH84" si="48">DG69-BL69</f>
        <v>-16632</v>
      </c>
      <c r="DI69" s="621">
        <f t="shared" ref="DI69:DI84" si="49">DH69/BL69</f>
        <v>-4.8439520497675879E-2</v>
      </c>
      <c r="DJ69" s="294">
        <v>80821</v>
      </c>
      <c r="DK69" s="602">
        <f t="shared" ref="DK69:DK84" si="50">DJ69-BM69</f>
        <v>9051</v>
      </c>
      <c r="DL69" s="621">
        <f t="shared" ref="DL69:DL84" si="51">DK69/BM69</f>
        <v>0.12611118851887976</v>
      </c>
    </row>
    <row r="70" spans="1:116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26"/>
        <v>970</v>
      </c>
      <c r="CB70" s="621">
        <f t="shared" si="27"/>
        <v>1.5429889445637477E-2</v>
      </c>
      <c r="CC70" s="294">
        <v>169125</v>
      </c>
      <c r="CD70" s="602">
        <f t="shared" si="28"/>
        <v>1408</v>
      </c>
      <c r="CE70" s="621">
        <f t="shared" si="29"/>
        <v>8.3950941168754508E-3</v>
      </c>
      <c r="CF70" s="294">
        <v>613979.18460000004</v>
      </c>
      <c r="CG70" s="602">
        <f t="shared" si="30"/>
        <v>0</v>
      </c>
      <c r="CH70" s="621">
        <f t="shared" si="31"/>
        <v>0</v>
      </c>
      <c r="CI70" s="294">
        <v>75459</v>
      </c>
      <c r="CJ70" s="602">
        <f t="shared" si="32"/>
        <v>3519.7929000000004</v>
      </c>
      <c r="CK70" s="621">
        <f t="shared" si="33"/>
        <v>4.8927324082224985E-2</v>
      </c>
      <c r="CL70" s="294">
        <v>80916</v>
      </c>
      <c r="CM70" s="602">
        <f t="shared" si="34"/>
        <v>1838</v>
      </c>
      <c r="CN70" s="621">
        <f t="shared" si="35"/>
        <v>2.3242874124282355E-2</v>
      </c>
      <c r="CO70" s="294">
        <v>97061</v>
      </c>
      <c r="CP70" s="602">
        <f t="shared" si="36"/>
        <v>9588</v>
      </c>
      <c r="CQ70" s="621">
        <f t="shared" si="37"/>
        <v>0.10961096566940656</v>
      </c>
      <c r="CR70" s="294">
        <v>253436</v>
      </c>
      <c r="CS70" s="602">
        <f t="shared" si="38"/>
        <v>14945.7929</v>
      </c>
      <c r="CT70" s="621">
        <f t="shared" si="39"/>
        <v>6.2668371509833787E-2</v>
      </c>
      <c r="CU70" s="294">
        <v>841992</v>
      </c>
      <c r="CV70" s="602">
        <f t="shared" si="40"/>
        <v>-10477</v>
      </c>
      <c r="CW70" s="621">
        <f t="shared" si="41"/>
        <v>-1.2290182986126181E-2</v>
      </c>
      <c r="CX70" s="294">
        <v>89994</v>
      </c>
      <c r="CY70" s="602">
        <f t="shared" si="42"/>
        <v>-6210</v>
      </c>
      <c r="CZ70" s="621">
        <f t="shared" si="43"/>
        <v>-6.4550330547586382E-2</v>
      </c>
      <c r="DA70" s="294">
        <v>76965</v>
      </c>
      <c r="DB70" s="602">
        <f t="shared" si="44"/>
        <v>-2111</v>
      </c>
      <c r="DC70" s="621">
        <f t="shared" si="45"/>
        <v>-2.6695836916384236E-2</v>
      </c>
      <c r="DD70" s="294">
        <v>76046</v>
      </c>
      <c r="DE70" s="602">
        <f t="shared" si="46"/>
        <v>1312</v>
      </c>
      <c r="DF70" s="621">
        <f t="shared" si="47"/>
        <v>1.7555597184681672E-2</v>
      </c>
      <c r="DG70" s="294">
        <v>243005</v>
      </c>
      <c r="DH70" s="602">
        <f t="shared" si="48"/>
        <v>-7009</v>
      </c>
      <c r="DI70" s="621">
        <f t="shared" si="49"/>
        <v>-2.8034430071915972E-2</v>
      </c>
      <c r="DJ70" s="294">
        <v>69144</v>
      </c>
      <c r="DK70" s="602">
        <f t="shared" si="50"/>
        <v>4301</v>
      </c>
      <c r="DL70" s="621">
        <f t="shared" si="51"/>
        <v>6.632944188270129E-2</v>
      </c>
    </row>
    <row r="71" spans="1:116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26"/>
        <v>1142</v>
      </c>
      <c r="CB71" s="621">
        <f t="shared" si="27"/>
        <v>0.22084703152194934</v>
      </c>
      <c r="CC71" s="294">
        <v>10062</v>
      </c>
      <c r="CD71" s="602">
        <f t="shared" si="28"/>
        <v>1067</v>
      </c>
      <c r="CE71" s="621">
        <f t="shared" si="29"/>
        <v>0.11862145636464702</v>
      </c>
      <c r="CF71" s="294">
        <v>100232.98389999999</v>
      </c>
      <c r="CG71" s="602">
        <f t="shared" si="30"/>
        <v>0</v>
      </c>
      <c r="CH71" s="621">
        <f t="shared" si="31"/>
        <v>0</v>
      </c>
      <c r="CI71" s="294">
        <v>16747</v>
      </c>
      <c r="CJ71" s="602">
        <f t="shared" si="32"/>
        <v>2321.3245000000006</v>
      </c>
      <c r="CK71" s="621">
        <f t="shared" si="33"/>
        <v>0.16091617338820638</v>
      </c>
      <c r="CL71" s="294">
        <v>24091</v>
      </c>
      <c r="CM71" s="602">
        <f t="shared" si="34"/>
        <v>-11</v>
      </c>
      <c r="CN71" s="621">
        <f t="shared" si="35"/>
        <v>-4.5639366027715541E-4</v>
      </c>
      <c r="CO71" s="294">
        <v>32759</v>
      </c>
      <c r="CP71" s="602">
        <f t="shared" si="36"/>
        <v>4875</v>
      </c>
      <c r="CQ71" s="621">
        <f t="shared" si="37"/>
        <v>0.17483144455601779</v>
      </c>
      <c r="CR71" s="294">
        <v>73597</v>
      </c>
      <c r="CS71" s="602">
        <f t="shared" si="38"/>
        <v>7182</v>
      </c>
      <c r="CT71" s="621">
        <f t="shared" si="39"/>
        <v>0.10813822178724686</v>
      </c>
      <c r="CU71" s="294">
        <v>173919</v>
      </c>
      <c r="CV71" s="602">
        <f t="shared" si="40"/>
        <v>7271</v>
      </c>
      <c r="CW71" s="621">
        <f t="shared" si="41"/>
        <v>4.363088665930584E-2</v>
      </c>
      <c r="CX71" s="294">
        <v>29565</v>
      </c>
      <c r="CY71" s="602">
        <f t="shared" si="42"/>
        <v>-4866</v>
      </c>
      <c r="CZ71" s="621">
        <f t="shared" si="43"/>
        <v>-0.1413261305219134</v>
      </c>
      <c r="DA71" s="294">
        <v>23102</v>
      </c>
      <c r="DB71" s="602">
        <f t="shared" si="44"/>
        <v>-3539</v>
      </c>
      <c r="DC71" s="621">
        <f t="shared" si="45"/>
        <v>-0.1328403588453887</v>
      </c>
      <c r="DD71" s="294">
        <v>19811</v>
      </c>
      <c r="DE71" s="602">
        <f t="shared" si="46"/>
        <v>-182</v>
      </c>
      <c r="DF71" s="621">
        <f t="shared" si="47"/>
        <v>-9.1031861151402993E-3</v>
      </c>
      <c r="DG71" s="294">
        <v>72478</v>
      </c>
      <c r="DH71" s="602">
        <f t="shared" si="48"/>
        <v>-8587</v>
      </c>
      <c r="DI71" s="621">
        <f t="shared" si="49"/>
        <v>-0.10592734225621415</v>
      </c>
      <c r="DJ71" s="294">
        <v>8477</v>
      </c>
      <c r="DK71" s="602">
        <f t="shared" si="50"/>
        <v>4990</v>
      </c>
      <c r="DL71" s="621">
        <f t="shared" si="51"/>
        <v>1.4310295382850589</v>
      </c>
    </row>
    <row r="72" spans="1:116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26"/>
        <v>569</v>
      </c>
      <c r="CB72" s="621">
        <f t="shared" si="27"/>
        <v>0.80709219858156034</v>
      </c>
      <c r="CC72" s="294">
        <v>1342</v>
      </c>
      <c r="CD72" s="602">
        <f t="shared" si="28"/>
        <v>565</v>
      </c>
      <c r="CE72" s="621">
        <f t="shared" si="29"/>
        <v>0.72715572715572718</v>
      </c>
      <c r="CF72" s="294">
        <v>14220.3809</v>
      </c>
      <c r="CG72" s="602">
        <f t="shared" si="30"/>
        <v>0</v>
      </c>
      <c r="CH72" s="621">
        <f t="shared" si="31"/>
        <v>0</v>
      </c>
      <c r="CI72" s="294">
        <v>2353</v>
      </c>
      <c r="CJ72" s="602">
        <f t="shared" si="32"/>
        <v>2353</v>
      </c>
      <c r="CK72" s="621" t="e">
        <f t="shared" si="33"/>
        <v>#DIV/0!</v>
      </c>
      <c r="CL72" s="294">
        <v>2794</v>
      </c>
      <c r="CM72" s="602">
        <f t="shared" si="34"/>
        <v>-47</v>
      </c>
      <c r="CN72" s="621">
        <f t="shared" si="35"/>
        <v>-1.6543470608940514E-2</v>
      </c>
      <c r="CO72" s="294">
        <v>3931</v>
      </c>
      <c r="CP72" s="602">
        <f t="shared" si="36"/>
        <v>566</v>
      </c>
      <c r="CQ72" s="621">
        <f t="shared" si="37"/>
        <v>0.16820208023774147</v>
      </c>
      <c r="CR72" s="294">
        <v>9078</v>
      </c>
      <c r="CS72" s="602">
        <f t="shared" si="38"/>
        <v>941</v>
      </c>
      <c r="CT72" s="621">
        <f t="shared" si="39"/>
        <v>0.11564458645692516</v>
      </c>
      <c r="CU72" s="294">
        <v>23486</v>
      </c>
      <c r="CV72" s="602">
        <f t="shared" si="40"/>
        <v>1128.6190999999999</v>
      </c>
      <c r="CW72" s="621">
        <f t="shared" si="41"/>
        <v>5.0480828011477852E-2</v>
      </c>
      <c r="CX72" s="294">
        <v>3461</v>
      </c>
      <c r="CY72" s="602">
        <f t="shared" si="42"/>
        <v>-646</v>
      </c>
      <c r="CZ72" s="621">
        <f t="shared" si="43"/>
        <v>-0.15729242756269785</v>
      </c>
      <c r="DA72" s="230">
        <v>2749</v>
      </c>
      <c r="DB72" s="602">
        <f t="shared" si="44"/>
        <v>-333</v>
      </c>
      <c r="DC72" s="621">
        <f t="shared" si="45"/>
        <v>-0.10804672290720312</v>
      </c>
      <c r="DD72" s="294">
        <v>2445</v>
      </c>
      <c r="DE72" s="602">
        <f t="shared" si="46"/>
        <v>157</v>
      </c>
      <c r="DF72" s="621">
        <f t="shared" si="47"/>
        <v>6.861888111888112E-2</v>
      </c>
      <c r="DG72" s="294">
        <v>8655</v>
      </c>
      <c r="DH72" s="602">
        <f t="shared" si="48"/>
        <v>-822</v>
      </c>
      <c r="DI72" s="621">
        <f t="shared" si="49"/>
        <v>-8.6736308958531183E-2</v>
      </c>
      <c r="DJ72" s="294">
        <v>1977</v>
      </c>
      <c r="DK72" s="602">
        <f t="shared" si="50"/>
        <v>-313</v>
      </c>
      <c r="DL72" s="621">
        <f t="shared" si="51"/>
        <v>-0.13668122270742358</v>
      </c>
    </row>
    <row r="73" spans="1:116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6"/>
        <v>0</v>
      </c>
      <c r="CB73" s="621" t="e">
        <f t="shared" si="27"/>
        <v>#DIV/0!</v>
      </c>
      <c r="CC73" s="294">
        <v>0</v>
      </c>
      <c r="CD73" s="602">
        <f t="shared" si="28"/>
        <v>0</v>
      </c>
      <c r="CE73" s="621" t="e">
        <f t="shared" si="29"/>
        <v>#DIV/0!</v>
      </c>
      <c r="CF73" s="294">
        <v>0</v>
      </c>
      <c r="CG73" s="602">
        <f t="shared" si="30"/>
        <v>0</v>
      </c>
      <c r="CH73" s="621" t="e">
        <f t="shared" si="31"/>
        <v>#DIV/0!</v>
      </c>
      <c r="CJ73" s="602">
        <f t="shared" si="32"/>
        <v>0</v>
      </c>
      <c r="CK73" s="621" t="e">
        <f t="shared" si="33"/>
        <v>#DIV/0!</v>
      </c>
      <c r="CM73" s="602">
        <f t="shared" si="34"/>
        <v>0</v>
      </c>
      <c r="CN73" s="621" t="e">
        <f t="shared" si="35"/>
        <v>#DIV/0!</v>
      </c>
      <c r="CP73" s="602">
        <f t="shared" si="36"/>
        <v>0</v>
      </c>
      <c r="CQ73" s="621" t="e">
        <f t="shared" si="37"/>
        <v>#DIV/0!</v>
      </c>
      <c r="CR73" s="294">
        <v>0</v>
      </c>
      <c r="CS73" s="602">
        <f t="shared" si="38"/>
        <v>0</v>
      </c>
      <c r="CT73" s="621" t="e">
        <f t="shared" si="39"/>
        <v>#DIV/0!</v>
      </c>
      <c r="CV73" s="602">
        <f t="shared" si="40"/>
        <v>0</v>
      </c>
      <c r="CW73" s="621" t="e">
        <f t="shared" si="41"/>
        <v>#DIV/0!</v>
      </c>
      <c r="CY73" s="602">
        <f t="shared" si="42"/>
        <v>0</v>
      </c>
      <c r="CZ73" s="621" t="e">
        <f t="shared" si="43"/>
        <v>#DIV/0!</v>
      </c>
      <c r="DB73" s="602">
        <f t="shared" si="44"/>
        <v>0</v>
      </c>
      <c r="DC73" s="621" t="e">
        <f t="shared" si="45"/>
        <v>#DIV/0!</v>
      </c>
      <c r="DE73" s="602">
        <f t="shared" si="46"/>
        <v>0</v>
      </c>
      <c r="DF73" s="621" t="e">
        <f t="shared" si="47"/>
        <v>#DIV/0!</v>
      </c>
      <c r="DG73" s="294">
        <v>0</v>
      </c>
      <c r="DH73" s="602">
        <f t="shared" si="48"/>
        <v>0</v>
      </c>
      <c r="DI73" s="621" t="e">
        <f t="shared" si="49"/>
        <v>#DIV/0!</v>
      </c>
      <c r="DK73" s="602">
        <f t="shared" si="50"/>
        <v>0</v>
      </c>
      <c r="DL73" s="621" t="e">
        <f t="shared" si="51"/>
        <v>#DIV/0!</v>
      </c>
    </row>
    <row r="74" spans="1:116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6"/>
        <v>0</v>
      </c>
      <c r="CB74" s="621" t="e">
        <f t="shared" si="27"/>
        <v>#DIV/0!</v>
      </c>
      <c r="CC74" s="294">
        <v>0</v>
      </c>
      <c r="CD74" s="602">
        <f t="shared" si="28"/>
        <v>0</v>
      </c>
      <c r="CE74" s="621" t="e">
        <f t="shared" si="29"/>
        <v>#DIV/0!</v>
      </c>
      <c r="CF74" s="294">
        <v>0</v>
      </c>
      <c r="CG74" s="602">
        <f t="shared" si="30"/>
        <v>0</v>
      </c>
      <c r="CH74" s="621" t="e">
        <f t="shared" si="31"/>
        <v>#DIV/0!</v>
      </c>
      <c r="CJ74" s="602">
        <f t="shared" si="32"/>
        <v>0</v>
      </c>
      <c r="CK74" s="621" t="e">
        <f t="shared" si="33"/>
        <v>#DIV/0!</v>
      </c>
      <c r="CM74" s="602">
        <f t="shared" si="34"/>
        <v>0</v>
      </c>
      <c r="CN74" s="621" t="e">
        <f t="shared" si="35"/>
        <v>#DIV/0!</v>
      </c>
      <c r="CP74" s="602">
        <f t="shared" si="36"/>
        <v>0</v>
      </c>
      <c r="CQ74" s="621" t="e">
        <f t="shared" si="37"/>
        <v>#DIV/0!</v>
      </c>
      <c r="CR74" s="294">
        <v>0</v>
      </c>
      <c r="CS74" s="602">
        <f t="shared" si="38"/>
        <v>0</v>
      </c>
      <c r="CT74" s="621" t="e">
        <f t="shared" si="39"/>
        <v>#DIV/0!</v>
      </c>
      <c r="CV74" s="602">
        <f t="shared" si="40"/>
        <v>0</v>
      </c>
      <c r="CW74" s="621" t="e">
        <f t="shared" si="41"/>
        <v>#DIV/0!</v>
      </c>
      <c r="CY74" s="602">
        <f t="shared" si="42"/>
        <v>0</v>
      </c>
      <c r="CZ74" s="621" t="e">
        <f t="shared" si="43"/>
        <v>#DIV/0!</v>
      </c>
      <c r="DB74" s="602">
        <f t="shared" si="44"/>
        <v>0</v>
      </c>
      <c r="DC74" s="621" t="e">
        <f t="shared" si="45"/>
        <v>#DIV/0!</v>
      </c>
      <c r="DE74" s="602">
        <f t="shared" si="46"/>
        <v>0</v>
      </c>
      <c r="DF74" s="621" t="e">
        <f t="shared" si="47"/>
        <v>#DIV/0!</v>
      </c>
      <c r="DG74" s="294">
        <v>0</v>
      </c>
      <c r="DH74" s="602">
        <f t="shared" si="48"/>
        <v>0</v>
      </c>
      <c r="DI74" s="621" t="e">
        <f t="shared" si="49"/>
        <v>#DIV/0!</v>
      </c>
      <c r="DK74" s="602">
        <f t="shared" si="50"/>
        <v>0</v>
      </c>
      <c r="DL74" s="621" t="e">
        <f t="shared" si="51"/>
        <v>#DIV/0!</v>
      </c>
    </row>
    <row r="75" spans="1:116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26"/>
        <v>-156.94860000000006</v>
      </c>
      <c r="CB75" s="621">
        <f t="shared" si="27"/>
        <v>-0.21830294961280966</v>
      </c>
      <c r="CC75" s="294">
        <v>1444</v>
      </c>
      <c r="CD75" s="602">
        <f t="shared" si="28"/>
        <v>-270.94860000000017</v>
      </c>
      <c r="CE75" s="621">
        <f t="shared" si="29"/>
        <v>-0.15799225702741188</v>
      </c>
      <c r="CF75" s="294">
        <v>5680.9814000000006</v>
      </c>
      <c r="CG75" s="602">
        <f t="shared" si="30"/>
        <v>0</v>
      </c>
      <c r="CH75" s="621">
        <f t="shared" si="31"/>
        <v>0</v>
      </c>
      <c r="CI75" s="294">
        <v>580</v>
      </c>
      <c r="CJ75" s="602">
        <f t="shared" si="32"/>
        <v>24.998800000000074</v>
      </c>
      <c r="CK75" s="621">
        <f t="shared" si="33"/>
        <v>4.5042785493076554E-2</v>
      </c>
      <c r="CL75" s="294">
        <v>601</v>
      </c>
      <c r="CM75" s="602">
        <f t="shared" si="34"/>
        <v>-193</v>
      </c>
      <c r="CN75" s="621">
        <f t="shared" si="35"/>
        <v>-0.24307304785894207</v>
      </c>
      <c r="CO75" s="294">
        <v>632</v>
      </c>
      <c r="CP75" s="602">
        <f t="shared" si="36"/>
        <v>7</v>
      </c>
      <c r="CQ75" s="621">
        <f t="shared" si="37"/>
        <v>1.12E-2</v>
      </c>
      <c r="CR75" s="294">
        <v>1813</v>
      </c>
      <c r="CS75" s="602">
        <f t="shared" si="38"/>
        <v>-161.00119999999993</v>
      </c>
      <c r="CT75" s="621">
        <f t="shared" si="39"/>
        <v>-8.1560842009619813E-2</v>
      </c>
      <c r="CU75" s="294">
        <v>6694</v>
      </c>
      <c r="CV75" s="602">
        <f t="shared" si="40"/>
        <v>-960.98260000000028</v>
      </c>
      <c r="CW75" s="621">
        <f t="shared" si="41"/>
        <v>-0.12553687581210182</v>
      </c>
      <c r="CX75" s="294">
        <v>624</v>
      </c>
      <c r="CY75" s="602">
        <f t="shared" si="42"/>
        <v>-7</v>
      </c>
      <c r="CZ75" s="621">
        <f t="shared" si="43"/>
        <v>-1.1093502377179081E-2</v>
      </c>
      <c r="DA75" s="294">
        <v>541</v>
      </c>
      <c r="DB75" s="602">
        <f t="shared" si="44"/>
        <v>-8</v>
      </c>
      <c r="DC75" s="621">
        <f t="shared" si="45"/>
        <v>-1.4571948998178506E-2</v>
      </c>
      <c r="DD75" s="294">
        <v>531</v>
      </c>
      <c r="DE75" s="602">
        <f t="shared" si="46"/>
        <v>-154</v>
      </c>
      <c r="DF75" s="621">
        <f t="shared" si="47"/>
        <v>-0.22481751824817517</v>
      </c>
      <c r="DG75" s="294">
        <v>1696</v>
      </c>
      <c r="DH75" s="602">
        <f t="shared" si="48"/>
        <v>-169</v>
      </c>
      <c r="DI75" s="621">
        <f t="shared" si="49"/>
        <v>-9.0616621983914208E-2</v>
      </c>
      <c r="DJ75" s="294">
        <v>1008</v>
      </c>
      <c r="DK75" s="602">
        <f t="shared" si="50"/>
        <v>176</v>
      </c>
      <c r="DL75" s="621">
        <f t="shared" si="51"/>
        <v>0.21153846153846154</v>
      </c>
    </row>
    <row r="76" spans="1:116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26"/>
        <v>-53.002199999999988</v>
      </c>
      <c r="CB76" s="621">
        <f t="shared" si="27"/>
        <v>-0.29609803678390539</v>
      </c>
      <c r="CC76" s="294">
        <v>979</v>
      </c>
      <c r="CD76" s="602">
        <f t="shared" si="28"/>
        <v>337.99779999999998</v>
      </c>
      <c r="CE76" s="621">
        <f t="shared" si="29"/>
        <v>0.52729585015464842</v>
      </c>
      <c r="CF76" s="294">
        <v>3264.0118000000002</v>
      </c>
      <c r="CG76" s="602">
        <f t="shared" si="30"/>
        <v>0</v>
      </c>
      <c r="CH76" s="621">
        <f t="shared" si="31"/>
        <v>0</v>
      </c>
      <c r="CI76" s="294">
        <v>144</v>
      </c>
      <c r="CJ76" s="602">
        <f t="shared" si="32"/>
        <v>-14.003999999999991</v>
      </c>
      <c r="CK76" s="621">
        <f t="shared" si="33"/>
        <v>-8.8630667578035949E-2</v>
      </c>
      <c r="CL76" s="294">
        <v>240</v>
      </c>
      <c r="CM76" s="602">
        <f t="shared" si="34"/>
        <v>8</v>
      </c>
      <c r="CN76" s="621">
        <f t="shared" si="35"/>
        <v>3.4482758620689655E-2</v>
      </c>
      <c r="CO76" s="294">
        <v>233</v>
      </c>
      <c r="CP76" s="602">
        <f t="shared" si="36"/>
        <v>-0.99999999999997158</v>
      </c>
      <c r="CQ76" s="621">
        <f t="shared" si="37"/>
        <v>-4.2735042735041525E-3</v>
      </c>
      <c r="CR76" s="294">
        <v>617</v>
      </c>
      <c r="CS76" s="602">
        <f t="shared" si="38"/>
        <v>-7.0040000000000191</v>
      </c>
      <c r="CT76" s="621">
        <f t="shared" si="39"/>
        <v>-1.122428702380116E-2</v>
      </c>
      <c r="CU76" s="294">
        <v>3479</v>
      </c>
      <c r="CV76" s="602">
        <f t="shared" si="40"/>
        <v>-409.01580000000013</v>
      </c>
      <c r="CW76" s="621">
        <f t="shared" si="41"/>
        <v>-0.10519910953036768</v>
      </c>
      <c r="CX76" s="294">
        <v>131</v>
      </c>
      <c r="CY76" s="602">
        <f t="shared" si="42"/>
        <v>-73</v>
      </c>
      <c r="CZ76" s="621">
        <f t="shared" si="43"/>
        <v>-0.35784313725490197</v>
      </c>
      <c r="DA76" s="294">
        <v>101</v>
      </c>
      <c r="DB76" s="602">
        <f t="shared" si="44"/>
        <v>-28</v>
      </c>
      <c r="DC76" s="621">
        <f t="shared" si="45"/>
        <v>-0.21705426356589147</v>
      </c>
      <c r="DD76" s="294">
        <v>658</v>
      </c>
      <c r="DE76" s="602">
        <f t="shared" si="46"/>
        <v>56</v>
      </c>
      <c r="DF76" s="621">
        <f t="shared" si="47"/>
        <v>9.3023255813953487E-2</v>
      </c>
      <c r="DG76" s="294">
        <v>890</v>
      </c>
      <c r="DH76" s="602">
        <f t="shared" si="48"/>
        <v>-45</v>
      </c>
      <c r="DI76" s="621">
        <f t="shared" si="49"/>
        <v>-4.8128342245989303E-2</v>
      </c>
      <c r="DJ76" s="294">
        <v>215</v>
      </c>
      <c r="DK76" s="602">
        <f t="shared" si="50"/>
        <v>-103</v>
      </c>
      <c r="DL76" s="621">
        <f t="shared" si="51"/>
        <v>-0.32389937106918237</v>
      </c>
    </row>
    <row r="77" spans="1:116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6"/>
        <v>0</v>
      </c>
      <c r="CB77" s="621" t="e">
        <f t="shared" si="27"/>
        <v>#DIV/0!</v>
      </c>
      <c r="CD77" s="602">
        <f t="shared" si="28"/>
        <v>0</v>
      </c>
      <c r="CE77" s="621" t="e">
        <f t="shared" si="29"/>
        <v>#DIV/0!</v>
      </c>
      <c r="CF77" s="294">
        <v>0</v>
      </c>
      <c r="CG77" s="602">
        <f t="shared" si="30"/>
        <v>0</v>
      </c>
      <c r="CH77" s="621" t="e">
        <f t="shared" si="31"/>
        <v>#DIV/0!</v>
      </c>
      <c r="CJ77" s="602">
        <f t="shared" si="32"/>
        <v>0</v>
      </c>
      <c r="CK77" s="621" t="e">
        <f t="shared" si="33"/>
        <v>#DIV/0!</v>
      </c>
      <c r="CM77" s="602">
        <f t="shared" si="34"/>
        <v>0</v>
      </c>
      <c r="CN77" s="621" t="e">
        <f t="shared" si="35"/>
        <v>#DIV/0!</v>
      </c>
      <c r="CP77" s="602">
        <f t="shared" si="36"/>
        <v>0</v>
      </c>
      <c r="CQ77" s="621" t="e">
        <f t="shared" si="37"/>
        <v>#DIV/0!</v>
      </c>
      <c r="CS77" s="602">
        <f t="shared" si="38"/>
        <v>0</v>
      </c>
      <c r="CT77" s="621" t="e">
        <f t="shared" si="39"/>
        <v>#DIV/0!</v>
      </c>
      <c r="CU77" s="294">
        <v>0</v>
      </c>
      <c r="CV77" s="602">
        <f t="shared" si="40"/>
        <v>0</v>
      </c>
      <c r="CW77" s="621" t="e">
        <f t="shared" si="41"/>
        <v>#DIV/0!</v>
      </c>
      <c r="CY77" s="602">
        <f t="shared" si="42"/>
        <v>0</v>
      </c>
      <c r="CZ77" s="621" t="e">
        <f t="shared" si="43"/>
        <v>#DIV/0!</v>
      </c>
      <c r="DB77" s="602">
        <f t="shared" si="44"/>
        <v>0</v>
      </c>
      <c r="DC77" s="621" t="e">
        <f t="shared" si="45"/>
        <v>#DIV/0!</v>
      </c>
      <c r="DE77" s="602">
        <f t="shared" si="46"/>
        <v>0</v>
      </c>
      <c r="DF77" s="621" t="e">
        <f t="shared" si="47"/>
        <v>#DIV/0!</v>
      </c>
      <c r="DH77" s="602">
        <f t="shared" si="48"/>
        <v>0</v>
      </c>
      <c r="DI77" s="621" t="e">
        <f t="shared" si="49"/>
        <v>#DIV/0!</v>
      </c>
      <c r="DK77" s="602">
        <f t="shared" si="50"/>
        <v>0</v>
      </c>
      <c r="DL77" s="621" t="e">
        <f t="shared" si="51"/>
        <v>#DIV/0!</v>
      </c>
    </row>
    <row r="78" spans="1:116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26"/>
        <v>-745.80000000000018</v>
      </c>
      <c r="CB78" s="621">
        <f t="shared" si="27"/>
        <v>-8.85117493472585E-2</v>
      </c>
      <c r="CC78" s="294">
        <v>17152.8</v>
      </c>
      <c r="CD78" s="602">
        <f t="shared" si="28"/>
        <v>-1298.2880000000005</v>
      </c>
      <c r="CE78" s="621">
        <f t="shared" si="29"/>
        <v>-7.0363763914626634E-2</v>
      </c>
      <c r="CF78" s="294">
        <v>83777.900000000009</v>
      </c>
      <c r="CG78" s="602">
        <f t="shared" si="30"/>
        <v>-2599.1879999999946</v>
      </c>
      <c r="CH78" s="621">
        <f t="shared" si="31"/>
        <v>-3.0091174178041226E-2</v>
      </c>
      <c r="CI78" s="294">
        <v>9937.9000000000015</v>
      </c>
      <c r="CJ78" s="602">
        <f t="shared" si="32"/>
        <v>-366.81399999999849</v>
      </c>
      <c r="CK78" s="621">
        <f t="shared" si="33"/>
        <v>-3.5596718162192419E-2</v>
      </c>
      <c r="CL78" s="294">
        <v>12863.300000000001</v>
      </c>
      <c r="CM78" s="602">
        <f t="shared" si="34"/>
        <v>-417.69999999999891</v>
      </c>
      <c r="CN78" s="621">
        <f t="shared" si="35"/>
        <v>-3.1450944958963854E-2</v>
      </c>
      <c r="CO78" s="294">
        <v>15100.6</v>
      </c>
      <c r="CP78" s="602">
        <f t="shared" si="36"/>
        <v>2179.6000000000004</v>
      </c>
      <c r="CQ78" s="621">
        <f t="shared" si="37"/>
        <v>0.16868663416144264</v>
      </c>
      <c r="CR78" s="294">
        <v>37901.800000000003</v>
      </c>
      <c r="CS78" s="602">
        <f t="shared" si="38"/>
        <v>1395.086000000003</v>
      </c>
      <c r="CT78" s="621">
        <f t="shared" si="39"/>
        <v>3.8214504871624519E-2</v>
      </c>
      <c r="CU78" s="294">
        <v>121679.558</v>
      </c>
      <c r="CV78" s="602">
        <f t="shared" si="40"/>
        <v>-1205.2060000000056</v>
      </c>
      <c r="CW78" s="621">
        <f t="shared" si="41"/>
        <v>-9.8076112999655966E-3</v>
      </c>
      <c r="CX78" s="294">
        <v>14183</v>
      </c>
      <c r="CY78" s="602">
        <f t="shared" si="42"/>
        <v>-515</v>
      </c>
      <c r="CZ78" s="621">
        <f t="shared" si="43"/>
        <v>-3.5038780786501564E-2</v>
      </c>
      <c r="DA78" s="83">
        <v>14172</v>
      </c>
      <c r="DB78" s="602">
        <f t="shared" si="44"/>
        <v>-435</v>
      </c>
      <c r="DC78" s="621">
        <f t="shared" si="45"/>
        <v>-2.9780242349558429E-2</v>
      </c>
      <c r="DD78" s="294">
        <v>11861</v>
      </c>
      <c r="DE78" s="602">
        <f t="shared" si="46"/>
        <v>237.89999999999964</v>
      </c>
      <c r="DF78" s="621">
        <f t="shared" si="47"/>
        <v>2.0467861413908477E-2</v>
      </c>
      <c r="DG78" s="294">
        <v>40216</v>
      </c>
      <c r="DH78" s="602">
        <f t="shared" si="48"/>
        <v>-712.09999999999854</v>
      </c>
      <c r="DI78" s="621">
        <f t="shared" si="49"/>
        <v>-1.7398804244516567E-2</v>
      </c>
      <c r="DJ78" s="294">
        <v>11410.199999999999</v>
      </c>
      <c r="DK78" s="602">
        <f t="shared" si="50"/>
        <v>748.59999999999854</v>
      </c>
      <c r="DL78" s="621">
        <f t="shared" si="51"/>
        <v>7.0214601935919427E-2</v>
      </c>
    </row>
    <row r="79" spans="1:116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26"/>
        <v>-416</v>
      </c>
      <c r="CB79" s="621">
        <f t="shared" si="27"/>
        <v>-0.38878504672897196</v>
      </c>
      <c r="CC79" s="294">
        <v>654</v>
      </c>
      <c r="CD79" s="602">
        <f t="shared" si="28"/>
        <v>-416</v>
      </c>
      <c r="CE79" s="621">
        <f t="shared" si="29"/>
        <v>-0.38878504672897196</v>
      </c>
      <c r="CF79" s="294">
        <v>11898</v>
      </c>
      <c r="CG79" s="602">
        <f t="shared" si="30"/>
        <v>-2763.9180000000015</v>
      </c>
      <c r="CH79" s="621">
        <f t="shared" si="31"/>
        <v>-0.18850998893869145</v>
      </c>
      <c r="CI79" s="294">
        <v>1418.021</v>
      </c>
      <c r="CJ79" s="602">
        <f t="shared" si="32"/>
        <v>-119.16700000000014</v>
      </c>
      <c r="CK79" s="621">
        <f t="shared" si="33"/>
        <v>-7.7522723310356395E-2</v>
      </c>
      <c r="CL79" s="294">
        <v>2597.8540000000003</v>
      </c>
      <c r="CM79" s="602">
        <f t="shared" si="34"/>
        <v>-305.14599999999973</v>
      </c>
      <c r="CN79" s="621">
        <f t="shared" si="35"/>
        <v>-0.10511401997933163</v>
      </c>
      <c r="CO79" s="294">
        <v>3144.348</v>
      </c>
      <c r="CP79" s="602">
        <f t="shared" si="36"/>
        <v>724.34799999999996</v>
      </c>
      <c r="CQ79" s="621">
        <f t="shared" si="37"/>
        <v>0.2993173553719008</v>
      </c>
      <c r="CR79" s="294">
        <v>7160.2440000000006</v>
      </c>
      <c r="CS79" s="602">
        <f t="shared" si="38"/>
        <v>300.05600000000049</v>
      </c>
      <c r="CT79" s="621">
        <f t="shared" si="39"/>
        <v>4.3738743019870664E-2</v>
      </c>
      <c r="CU79" s="294">
        <v>19057.537000000004</v>
      </c>
      <c r="CV79" s="602">
        <f t="shared" si="40"/>
        <v>-2464.5689999999959</v>
      </c>
      <c r="CW79" s="621">
        <f t="shared" si="41"/>
        <v>-0.11451337522452477</v>
      </c>
      <c r="CX79" s="294">
        <v>3129</v>
      </c>
      <c r="CY79" s="602">
        <f t="shared" si="42"/>
        <v>425</v>
      </c>
      <c r="CZ79" s="621">
        <f t="shared" si="43"/>
        <v>0.15717455621301776</v>
      </c>
      <c r="DA79" s="294">
        <v>2945</v>
      </c>
      <c r="DB79" s="602">
        <f t="shared" si="44"/>
        <v>165</v>
      </c>
      <c r="DC79" s="621">
        <f t="shared" si="45"/>
        <v>5.935251798561151E-2</v>
      </c>
      <c r="DD79" s="294">
        <v>2604.2669999999998</v>
      </c>
      <c r="DE79" s="602">
        <f t="shared" si="46"/>
        <v>307.26699999999983</v>
      </c>
      <c r="DF79" s="621">
        <f t="shared" si="47"/>
        <v>0.13376882890727027</v>
      </c>
      <c r="DG79" s="294">
        <v>8678.2669999999998</v>
      </c>
      <c r="DH79" s="602">
        <f t="shared" si="48"/>
        <v>897.26699999999983</v>
      </c>
      <c r="DI79" s="621">
        <f t="shared" si="49"/>
        <v>0.11531512659041251</v>
      </c>
      <c r="DJ79" s="294">
        <v>1898</v>
      </c>
      <c r="DK79" s="602">
        <f t="shared" si="50"/>
        <v>60</v>
      </c>
      <c r="DL79" s="621">
        <f t="shared" si="51"/>
        <v>3.2644178454842222E-2</v>
      </c>
    </row>
    <row r="80" spans="1:116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26"/>
        <v>927</v>
      </c>
      <c r="CB80" s="621">
        <f t="shared" si="27"/>
        <v>8.6627417998317913E-2</v>
      </c>
      <c r="CC80" s="294">
        <v>12904</v>
      </c>
      <c r="CD80" s="602">
        <f t="shared" si="28"/>
        <v>1655</v>
      </c>
      <c r="CE80" s="621">
        <f t="shared" si="29"/>
        <v>0.14712418881678371</v>
      </c>
      <c r="CF80" s="294">
        <v>164342</v>
      </c>
      <c r="CG80" s="602">
        <f t="shared" si="30"/>
        <v>-16970</v>
      </c>
      <c r="CH80" s="621">
        <f t="shared" si="31"/>
        <v>-9.3595570067066716E-2</v>
      </c>
      <c r="CI80" s="294">
        <v>24454</v>
      </c>
      <c r="CJ80" s="602">
        <f t="shared" si="32"/>
        <v>3905</v>
      </c>
      <c r="CK80" s="621">
        <f t="shared" si="33"/>
        <v>0.19003357827631515</v>
      </c>
      <c r="CL80" s="294">
        <v>34390</v>
      </c>
      <c r="CM80" s="602">
        <f t="shared" si="34"/>
        <v>3658</v>
      </c>
      <c r="CN80" s="621">
        <f t="shared" si="35"/>
        <v>0.11902902512039568</v>
      </c>
      <c r="CO80" s="294">
        <v>42645</v>
      </c>
      <c r="CP80" s="602">
        <f t="shared" si="36"/>
        <v>5209</v>
      </c>
      <c r="CQ80" s="621">
        <f t="shared" si="37"/>
        <v>0.13914413933112513</v>
      </c>
      <c r="CR80" s="294">
        <v>101489</v>
      </c>
      <c r="CS80" s="602">
        <f t="shared" si="38"/>
        <v>12772</v>
      </c>
      <c r="CT80" s="621">
        <f t="shared" si="39"/>
        <v>0.143963389203873</v>
      </c>
      <c r="CU80" s="294">
        <v>265831</v>
      </c>
      <c r="CV80" s="602">
        <f t="shared" si="40"/>
        <v>-4198</v>
      </c>
      <c r="CW80" s="621">
        <f t="shared" si="41"/>
        <v>-1.5546478341215203E-2</v>
      </c>
      <c r="CX80" s="294">
        <v>48805</v>
      </c>
      <c r="CY80" s="602">
        <f t="shared" si="42"/>
        <v>5642</v>
      </c>
      <c r="CZ80" s="621">
        <f t="shared" si="43"/>
        <v>0.13071380580589856</v>
      </c>
      <c r="DA80" s="234">
        <v>37070</v>
      </c>
      <c r="DB80" s="602">
        <f t="shared" si="44"/>
        <v>2649</v>
      </c>
      <c r="DC80" s="621">
        <f t="shared" si="45"/>
        <v>7.6958833270387259E-2</v>
      </c>
      <c r="DD80" s="294">
        <v>32204</v>
      </c>
      <c r="DE80" s="602">
        <f t="shared" si="46"/>
        <v>2815</v>
      </c>
      <c r="DF80" s="621">
        <f t="shared" si="47"/>
        <v>9.5784136921977611E-2</v>
      </c>
      <c r="DG80" s="294">
        <v>118079</v>
      </c>
      <c r="DH80" s="602">
        <f t="shared" si="48"/>
        <v>11106</v>
      </c>
      <c r="DI80" s="621">
        <f t="shared" si="49"/>
        <v>0.10382059024239762</v>
      </c>
      <c r="DJ80" s="294">
        <v>22035</v>
      </c>
      <c r="DK80" s="602">
        <f t="shared" si="50"/>
        <v>-4650</v>
      </c>
      <c r="DL80" s="621">
        <f t="shared" si="51"/>
        <v>-0.17425519955030916</v>
      </c>
    </row>
    <row r="81" spans="1:116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26"/>
        <v>-284.97029140000086</v>
      </c>
      <c r="CB81" s="621">
        <f t="shared" si="27"/>
        <v>-1.5753292466846446E-2</v>
      </c>
      <c r="CC81" s="294">
        <v>38175.399999999994</v>
      </c>
      <c r="CD81" s="602">
        <f t="shared" si="28"/>
        <v>-13297.621291400006</v>
      </c>
      <c r="CE81" s="621">
        <f t="shared" si="29"/>
        <v>-0.25834157307610278</v>
      </c>
      <c r="CF81" s="294">
        <v>123591.62</v>
      </c>
      <c r="CG81" s="602">
        <f t="shared" si="30"/>
        <v>-27410.869722563744</v>
      </c>
      <c r="CH81" s="621">
        <f t="shared" si="31"/>
        <v>-0.18152594551868398</v>
      </c>
      <c r="CI81" s="294">
        <v>22663.4</v>
      </c>
      <c r="CJ81" s="602">
        <f t="shared" si="32"/>
        <v>8216.8120000000017</v>
      </c>
      <c r="CK81" s="621">
        <f t="shared" si="33"/>
        <v>0.56877180964806373</v>
      </c>
      <c r="CL81" s="294">
        <v>25130.400000000001</v>
      </c>
      <c r="CM81" s="602">
        <f t="shared" si="34"/>
        <v>10559.890000000001</v>
      </c>
      <c r="CN81" s="621">
        <f t="shared" si="35"/>
        <v>0.72474402062796717</v>
      </c>
      <c r="CO81" s="294">
        <v>27229.600000000002</v>
      </c>
      <c r="CP81" s="602">
        <f t="shared" si="36"/>
        <v>12064.244000000002</v>
      </c>
      <c r="CQ81" s="621">
        <f t="shared" si="37"/>
        <v>0.79551340568595963</v>
      </c>
      <c r="CR81" s="294">
        <v>75023.400000000009</v>
      </c>
      <c r="CS81" s="602">
        <f t="shared" si="38"/>
        <v>30840.946000000011</v>
      </c>
      <c r="CT81" s="621">
        <f t="shared" si="39"/>
        <v>0.69803605748109898</v>
      </c>
      <c r="CU81" s="294">
        <v>198615.02000000002</v>
      </c>
      <c r="CV81" s="602">
        <f t="shared" si="40"/>
        <v>3430.0762774362811</v>
      </c>
      <c r="CW81" s="621">
        <f t="shared" si="41"/>
        <v>1.7573467563726627E-2</v>
      </c>
      <c r="CX81" s="294">
        <v>34835.700000000004</v>
      </c>
      <c r="CY81" s="602">
        <f t="shared" si="42"/>
        <v>18678.500000000004</v>
      </c>
      <c r="CZ81" s="621">
        <f t="shared" si="43"/>
        <v>1.1560480776372146</v>
      </c>
      <c r="DA81" s="80">
        <v>21274</v>
      </c>
      <c r="DB81" s="602">
        <f t="shared" si="44"/>
        <v>5866.5800000000017</v>
      </c>
      <c r="DC81" s="621">
        <f t="shared" si="45"/>
        <v>0.38076329456846131</v>
      </c>
      <c r="DD81" s="294">
        <v>17547</v>
      </c>
      <c r="DE81" s="602">
        <f t="shared" si="46"/>
        <v>2470.4000000000015</v>
      </c>
      <c r="DF81" s="621">
        <f t="shared" si="47"/>
        <v>0.16385657243675641</v>
      </c>
      <c r="DG81" s="294">
        <v>73656.700000000012</v>
      </c>
      <c r="DH81" s="602">
        <f t="shared" si="48"/>
        <v>27015.48000000001</v>
      </c>
      <c r="DI81" s="621">
        <f t="shared" si="49"/>
        <v>0.57921898269384908</v>
      </c>
      <c r="DJ81" s="294">
        <v>17922</v>
      </c>
      <c r="DK81" s="602">
        <f t="shared" si="50"/>
        <v>3965.5</v>
      </c>
      <c r="DL81" s="621">
        <f t="shared" si="51"/>
        <v>0.28413284132841327</v>
      </c>
    </row>
    <row r="82" spans="1:116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26"/>
        <v>720.99933559999954</v>
      </c>
      <c r="CB82" s="621">
        <f t="shared" si="27"/>
        <v>0.13371945346647079</v>
      </c>
      <c r="CC82" s="294">
        <v>16916.36</v>
      </c>
      <c r="CD82" s="602">
        <f t="shared" si="28"/>
        <v>468.48033560000113</v>
      </c>
      <c r="CE82" s="621">
        <f t="shared" si="29"/>
        <v>2.8482719059161523E-2</v>
      </c>
      <c r="CF82" s="294">
        <v>52099.119999999995</v>
      </c>
      <c r="CG82" s="602">
        <f t="shared" si="30"/>
        <v>-1527.1507459802378</v>
      </c>
      <c r="CH82" s="621">
        <f t="shared" si="31"/>
        <v>-2.8477660757245764E-2</v>
      </c>
      <c r="CI82" s="294">
        <v>6661.8</v>
      </c>
      <c r="CJ82" s="602">
        <f t="shared" si="32"/>
        <v>1111.0100000000002</v>
      </c>
      <c r="CK82" s="621">
        <f t="shared" si="33"/>
        <v>0.2001534916651504</v>
      </c>
      <c r="CL82" s="294">
        <v>6833.7</v>
      </c>
      <c r="CM82" s="602">
        <f t="shared" si="34"/>
        <v>872.85999999999967</v>
      </c>
      <c r="CN82" s="621">
        <f t="shared" si="35"/>
        <v>0.14643238201327324</v>
      </c>
      <c r="CO82" s="294">
        <v>6986.6</v>
      </c>
      <c r="CP82" s="602">
        <f t="shared" si="36"/>
        <v>793.70900000000074</v>
      </c>
      <c r="CQ82" s="621">
        <f t="shared" si="37"/>
        <v>0.12816453575559472</v>
      </c>
      <c r="CR82" s="294">
        <v>20482.099999999999</v>
      </c>
      <c r="CS82" s="602">
        <f t="shared" si="38"/>
        <v>2777.5789999999979</v>
      </c>
      <c r="CT82" s="621">
        <f t="shared" si="39"/>
        <v>0.1568852950045922</v>
      </c>
      <c r="CU82" s="294">
        <v>72581.22</v>
      </c>
      <c r="CV82" s="602">
        <f t="shared" si="40"/>
        <v>1250.4282540197601</v>
      </c>
      <c r="CW82" s="621">
        <f t="shared" si="41"/>
        <v>1.7529992635897336E-2</v>
      </c>
      <c r="CX82" s="294">
        <v>11473.7</v>
      </c>
      <c r="CY82" s="602">
        <f t="shared" si="42"/>
        <v>5345.5000000000009</v>
      </c>
      <c r="CZ82" s="621">
        <f t="shared" si="43"/>
        <v>0.87227897261838727</v>
      </c>
      <c r="DA82" s="294">
        <v>7333</v>
      </c>
      <c r="DB82" s="602">
        <f t="shared" si="44"/>
        <v>1749.1400000000003</v>
      </c>
      <c r="DC82" s="621">
        <f t="shared" si="45"/>
        <v>0.31324925768196199</v>
      </c>
      <c r="DD82" s="294">
        <v>7814</v>
      </c>
      <c r="DE82" s="602">
        <f t="shared" si="46"/>
        <v>1565.8000000000002</v>
      </c>
      <c r="DF82" s="621">
        <f t="shared" si="47"/>
        <v>0.25060017284978076</v>
      </c>
      <c r="DG82" s="294">
        <v>26620.7</v>
      </c>
      <c r="DH82" s="602">
        <f t="shared" si="48"/>
        <v>8660.4400000000023</v>
      </c>
      <c r="DI82" s="621">
        <f t="shared" si="49"/>
        <v>0.48220014632304897</v>
      </c>
      <c r="DJ82" s="294">
        <v>7044</v>
      </c>
      <c r="DK82" s="602">
        <f t="shared" si="50"/>
        <v>1299.8999999999996</v>
      </c>
      <c r="DL82" s="621">
        <f t="shared" si="51"/>
        <v>0.22630177051235173</v>
      </c>
    </row>
    <row r="83" spans="1:116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26"/>
        <v>-990.93967499999962</v>
      </c>
      <c r="CB83" s="621">
        <f t="shared" si="27"/>
        <v>-0.13536466248210716</v>
      </c>
      <c r="CC83" s="294">
        <v>7812.8899999999994</v>
      </c>
      <c r="CD83" s="602">
        <f t="shared" si="28"/>
        <v>-14807.949675</v>
      </c>
      <c r="CE83" s="621">
        <f t="shared" si="29"/>
        <v>-0.65461538509401063</v>
      </c>
      <c r="CF83" s="294">
        <v>21676.86</v>
      </c>
      <c r="CG83" s="602">
        <f t="shared" si="30"/>
        <v>-26997.061062799999</v>
      </c>
      <c r="CH83" s="621">
        <f t="shared" si="31"/>
        <v>-0.55465145345426126</v>
      </c>
      <c r="CI83" s="294">
        <v>9645.1</v>
      </c>
      <c r="CJ83" s="602">
        <f t="shared" si="32"/>
        <v>6906.8540000000003</v>
      </c>
      <c r="CK83" s="621">
        <f t="shared" si="33"/>
        <v>2.5223643164273772</v>
      </c>
      <c r="CL83" s="294">
        <v>11960.2</v>
      </c>
      <c r="CM83" s="602">
        <f t="shared" si="34"/>
        <v>9685.35</v>
      </c>
      <c r="CN83" s="621">
        <f t="shared" si="35"/>
        <v>4.2575774226872101</v>
      </c>
      <c r="CO83" s="294">
        <v>13167.2</v>
      </c>
      <c r="CP83" s="602">
        <f t="shared" si="36"/>
        <v>11343.325000000001</v>
      </c>
      <c r="CQ83" s="621">
        <f t="shared" si="37"/>
        <v>6.2193543965458167</v>
      </c>
      <c r="CR83" s="294">
        <v>34772.5</v>
      </c>
      <c r="CS83" s="602">
        <f t="shared" si="38"/>
        <v>27935.528999999999</v>
      </c>
      <c r="CT83" s="621">
        <f t="shared" si="39"/>
        <v>4.0859510739478049</v>
      </c>
      <c r="CU83" s="294">
        <v>56449.36</v>
      </c>
      <c r="CV83" s="602">
        <f t="shared" si="40"/>
        <v>938.46793720000278</v>
      </c>
      <c r="CW83" s="621">
        <f t="shared" si="41"/>
        <v>1.6906014339281471E-2</v>
      </c>
      <c r="CX83" s="294">
        <v>16031.7</v>
      </c>
      <c r="CY83" s="602">
        <f t="shared" si="42"/>
        <v>13688.7</v>
      </c>
      <c r="CZ83" s="621">
        <f t="shared" si="43"/>
        <v>5.842381562099872</v>
      </c>
      <c r="DA83" s="294">
        <v>7630</v>
      </c>
      <c r="DB83" s="602">
        <f t="shared" si="44"/>
        <v>4937.63</v>
      </c>
      <c r="DC83" s="621">
        <f t="shared" si="45"/>
        <v>1.8339344146606893</v>
      </c>
      <c r="DD83" s="294">
        <v>3568</v>
      </c>
      <c r="DE83" s="602">
        <f t="shared" si="46"/>
        <v>959.90000000000009</v>
      </c>
      <c r="DF83" s="621">
        <f t="shared" si="47"/>
        <v>0.36804570376902729</v>
      </c>
      <c r="DG83" s="294">
        <v>27229.7</v>
      </c>
      <c r="DH83" s="602">
        <f t="shared" si="48"/>
        <v>19586.230000000003</v>
      </c>
      <c r="DI83" s="621">
        <f t="shared" si="49"/>
        <v>2.5624788217916739</v>
      </c>
      <c r="DJ83" s="294">
        <v>5293</v>
      </c>
      <c r="DK83" s="602">
        <f t="shared" si="50"/>
        <v>2786.1</v>
      </c>
      <c r="DL83" s="621">
        <f t="shared" si="51"/>
        <v>1.111372611592006</v>
      </c>
    </row>
    <row r="84" spans="1:116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26"/>
        <v>-15.029951999999867</v>
      </c>
      <c r="CB84" s="621">
        <f t="shared" si="27"/>
        <v>-2.795141707285927E-3</v>
      </c>
      <c r="CC84" s="294">
        <v>13446.15</v>
      </c>
      <c r="CD84" s="602">
        <f t="shared" si="28"/>
        <v>1041.8480479999998</v>
      </c>
      <c r="CE84" s="621">
        <f t="shared" si="29"/>
        <v>8.399086478477881E-2</v>
      </c>
      <c r="CF84" s="294">
        <v>49815.64</v>
      </c>
      <c r="CG84" s="602">
        <f t="shared" si="30"/>
        <v>1113.3420862164858</v>
      </c>
      <c r="CH84" s="621">
        <f t="shared" si="31"/>
        <v>2.2860155144782041E-2</v>
      </c>
      <c r="CI84" s="294">
        <v>6356.5</v>
      </c>
      <c r="CJ84" s="602">
        <f t="shared" si="32"/>
        <v>198.94800000000032</v>
      </c>
      <c r="CK84" s="621">
        <f t="shared" si="33"/>
        <v>3.2309593162997294E-2</v>
      </c>
      <c r="CL84" s="294">
        <v>6336.5</v>
      </c>
      <c r="CM84" s="602">
        <f t="shared" si="34"/>
        <v>1.680000000000291</v>
      </c>
      <c r="CN84" s="621">
        <f t="shared" si="35"/>
        <v>2.6520090547170895E-4</v>
      </c>
      <c r="CO84" s="294">
        <v>7075.8</v>
      </c>
      <c r="CP84" s="602">
        <f t="shared" si="36"/>
        <v>-72.789999999999964</v>
      </c>
      <c r="CQ84" s="621">
        <f t="shared" si="37"/>
        <v>-1.0182427583621379E-2</v>
      </c>
      <c r="CR84" s="294">
        <v>19768.8</v>
      </c>
      <c r="CS84" s="602">
        <f t="shared" si="38"/>
        <v>127.83799999999974</v>
      </c>
      <c r="CT84" s="621">
        <f t="shared" si="39"/>
        <v>6.5087443272890469E-3</v>
      </c>
      <c r="CU84" s="294">
        <v>69584.44</v>
      </c>
      <c r="CV84" s="602">
        <f t="shared" si="40"/>
        <v>1241.1800862164819</v>
      </c>
      <c r="CW84" s="621">
        <f t="shared" si="41"/>
        <v>1.8160972827199889E-2</v>
      </c>
      <c r="CX84" s="294">
        <v>7330.3</v>
      </c>
      <c r="CY84" s="602">
        <f t="shared" si="42"/>
        <v>-350.80000000000018</v>
      </c>
      <c r="CZ84" s="621">
        <f t="shared" si="43"/>
        <v>-4.5670541979664393E-2</v>
      </c>
      <c r="DA84" s="294">
        <v>6311</v>
      </c>
      <c r="DB84" s="602">
        <f t="shared" si="44"/>
        <v>-820.1899999999996</v>
      </c>
      <c r="DC84" s="621">
        <f t="shared" si="45"/>
        <v>-0.11501446462652092</v>
      </c>
      <c r="DD84" s="294">
        <v>6165</v>
      </c>
      <c r="DE84" s="602">
        <f t="shared" si="46"/>
        <v>-55.300000000000182</v>
      </c>
      <c r="DF84" s="621">
        <f t="shared" si="47"/>
        <v>-8.8902464511358258E-3</v>
      </c>
      <c r="DG84" s="294">
        <v>19806.3</v>
      </c>
      <c r="DH84" s="602">
        <f t="shared" si="48"/>
        <v>-1226.2900000000009</v>
      </c>
      <c r="DI84" s="621">
        <f t="shared" si="49"/>
        <v>-5.8304279216206886E-2</v>
      </c>
      <c r="DJ84" s="294">
        <v>5585</v>
      </c>
      <c r="DK84" s="602">
        <f t="shared" si="50"/>
        <v>-120.5</v>
      </c>
      <c r="DL84" s="621">
        <f t="shared" si="51"/>
        <v>-2.1119971956883709E-2</v>
      </c>
    </row>
    <row r="85" spans="1:116" x14ac:dyDescent="0.25">
      <c r="BW85" s="85"/>
      <c r="BX85" s="85"/>
      <c r="CA85" s="85"/>
      <c r="CD85" s="85"/>
      <c r="CG85" s="85"/>
      <c r="CJ85" s="85"/>
    </row>
    <row r="89" spans="1:116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</vt:lpstr>
      <vt:lpstr>11.2 Тариф на э.э ДГК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2015-05-26T13:28:30Z</dcterms:modified>
</cp:coreProperties>
</file>